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ommunicatie\Dossiers FVF\zorgplicht en takenverdeling\Versie fiches laatste\NL\software\"/>
    </mc:Choice>
  </mc:AlternateContent>
  <workbookProtection workbookAlgorithmName="SHA-512" workbookHashValue="XravSdvf9fUoz9/kRT8N+8iDBMMPgECyB7rH52KcMy2WF4aqYm9NSB3hPNQP7jlOBd423b1m/z2mURiKYKHQyg==" workbookSaltValue="q8PldsFjnb3yXMJ8FyPnnQ==" workbookSpinCount="100000" lockStructure="1"/>
  <bookViews>
    <workbookView xWindow="-120" yWindow="-120" windowWidth="29040" windowHeight="15840"/>
  </bookViews>
  <sheets>
    <sheet name="vragenlijst sparen&amp;beleggen" sheetId="1" r:id="rId1"/>
    <sheet name="vragenlijst" sheetId="4" r:id="rId2"/>
    <sheet name="financieel overzicht klant" sheetId="5" r:id="rId3"/>
  </sheets>
  <externalReferences>
    <externalReference r:id="rId4"/>
  </externalReferences>
  <definedNames>
    <definedName name="_xlnm.Print_Area" localSheetId="2">'financieel overzicht klant'!$B$1:$M$92</definedName>
    <definedName name="CaseACocher9" localSheetId="0">'vragenlijst sparen&amp;beleggen'!#REF!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0" i="5" l="1"/>
  <c r="G63" i="5"/>
  <c r="G62" i="5"/>
  <c r="G46" i="5"/>
  <c r="B45" i="5"/>
  <c r="G26" i="5"/>
  <c r="B26" i="5"/>
  <c r="L25" i="5"/>
  <c r="G25" i="5"/>
  <c r="L24" i="5"/>
  <c r="G24" i="5"/>
  <c r="L23" i="5"/>
  <c r="J23" i="5"/>
  <c r="G23" i="5"/>
  <c r="G22" i="5"/>
  <c r="B22" i="5"/>
  <c r="G20" i="5"/>
  <c r="B20" i="5"/>
  <c r="L19" i="5"/>
  <c r="G19" i="5"/>
  <c r="L18" i="5"/>
  <c r="G18" i="5"/>
  <c r="L17" i="5"/>
  <c r="J17" i="5"/>
  <c r="G17" i="5"/>
  <c r="G16" i="5"/>
  <c r="B16" i="5"/>
  <c r="B14" i="5"/>
  <c r="B2" i="5"/>
  <c r="D86" i="4"/>
  <c r="G84" i="4"/>
  <c r="D84" i="4"/>
  <c r="I82" i="4"/>
  <c r="F82" i="4"/>
  <c r="G81" i="4"/>
  <c r="G80" i="4"/>
  <c r="G79" i="4"/>
  <c r="I78" i="4"/>
  <c r="G78" i="4"/>
  <c r="F78" i="4"/>
  <c r="G77" i="4"/>
  <c r="G76" i="4"/>
  <c r="G75" i="4"/>
  <c r="I74" i="4"/>
  <c r="G74" i="4"/>
  <c r="F74" i="4"/>
  <c r="G73" i="4"/>
  <c r="G72" i="4"/>
  <c r="L71" i="4"/>
  <c r="G71" i="4"/>
  <c r="I70" i="4"/>
  <c r="G70" i="4"/>
  <c r="F70" i="4"/>
  <c r="G69" i="4"/>
  <c r="G68" i="4"/>
  <c r="G67" i="4"/>
  <c r="I66" i="4"/>
  <c r="G66" i="4"/>
  <c r="F66" i="4"/>
  <c r="G62" i="4"/>
  <c r="D62" i="4"/>
  <c r="I60" i="4"/>
  <c r="F60" i="4"/>
  <c r="G59" i="4"/>
  <c r="G58" i="4"/>
  <c r="G57" i="4"/>
  <c r="I56" i="4"/>
  <c r="G56" i="4"/>
  <c r="F56" i="4"/>
  <c r="G55" i="4"/>
  <c r="G54" i="4"/>
  <c r="G53" i="4"/>
  <c r="G52" i="4"/>
  <c r="I51" i="4"/>
  <c r="G51" i="4"/>
  <c r="F51" i="4"/>
  <c r="G50" i="4"/>
  <c r="G49" i="4"/>
  <c r="I48" i="4"/>
  <c r="G48" i="4"/>
  <c r="F48" i="4"/>
  <c r="G47" i="4"/>
  <c r="G46" i="4"/>
  <c r="J45" i="4"/>
  <c r="G45" i="4"/>
  <c r="I44" i="4"/>
  <c r="G44" i="4"/>
  <c r="F44" i="4"/>
  <c r="J41" i="4"/>
  <c r="I41" i="4"/>
  <c r="G39" i="4"/>
  <c r="G38" i="4"/>
  <c r="J37" i="4"/>
  <c r="G37" i="4"/>
  <c r="I36" i="4"/>
  <c r="G36" i="4"/>
  <c r="F36" i="4"/>
  <c r="G35" i="4"/>
  <c r="G34" i="4"/>
  <c r="I33" i="4"/>
  <c r="G33" i="4"/>
  <c r="F33" i="4"/>
  <c r="G32" i="4"/>
  <c r="G31" i="4"/>
  <c r="G30" i="4"/>
  <c r="S29" i="4"/>
  <c r="R29" i="4"/>
  <c r="Q29" i="4"/>
  <c r="O29" i="4"/>
  <c r="G29" i="4"/>
  <c r="I28" i="4"/>
  <c r="G28" i="4"/>
  <c r="F28" i="4"/>
  <c r="O27" i="4"/>
  <c r="O26" i="4"/>
  <c r="R25" i="4"/>
  <c r="Q25" i="4"/>
  <c r="O25" i="4"/>
  <c r="G25" i="4"/>
  <c r="J24" i="4"/>
  <c r="R20" i="4"/>
  <c r="Q20" i="4"/>
  <c r="O20" i="4"/>
  <c r="G20" i="4"/>
  <c r="R19" i="4"/>
  <c r="Q19" i="4"/>
  <c r="O19" i="4"/>
  <c r="G19" i="4"/>
  <c r="R18" i="4"/>
  <c r="Q18" i="4"/>
  <c r="O18" i="4"/>
  <c r="G18" i="4"/>
  <c r="R17" i="4"/>
  <c r="Q17" i="4"/>
  <c r="O17" i="4"/>
  <c r="G17" i="4"/>
  <c r="J16" i="4"/>
  <c r="O12" i="4"/>
  <c r="G12" i="4"/>
  <c r="R11" i="4"/>
  <c r="Q11" i="4"/>
  <c r="O11" i="4"/>
  <c r="G11" i="4"/>
  <c r="R10" i="4"/>
  <c r="Q10" i="4"/>
  <c r="O10" i="4"/>
  <c r="I10" i="4"/>
  <c r="G10" i="4"/>
  <c r="F10" i="4"/>
  <c r="R9" i="4"/>
  <c r="Q9" i="4"/>
  <c r="O9" i="4"/>
  <c r="G9" i="4"/>
  <c r="R8" i="4"/>
  <c r="Q8" i="4"/>
  <c r="O8" i="4"/>
  <c r="L8" i="4"/>
  <c r="G8" i="4"/>
  <c r="R7" i="4"/>
  <c r="Q7" i="4"/>
  <c r="O7" i="4"/>
  <c r="G7" i="4"/>
  <c r="O6" i="4"/>
  <c r="L6" i="4"/>
  <c r="I6" i="4"/>
  <c r="G6" i="4"/>
  <c r="F6" i="4"/>
  <c r="R5" i="4"/>
  <c r="Q5" i="4"/>
  <c r="O5" i="4"/>
  <c r="L5" i="4"/>
  <c r="G5" i="4"/>
  <c r="R4" i="4"/>
  <c r="Q4" i="4"/>
  <c r="O4" i="4"/>
  <c r="L4" i="4"/>
  <c r="I4" i="4"/>
  <c r="G4" i="4"/>
  <c r="F4" i="4"/>
  <c r="R3" i="4"/>
  <c r="Q3" i="4"/>
  <c r="O3" i="4"/>
  <c r="L3" i="4"/>
  <c r="G3" i="4"/>
  <c r="R2" i="4"/>
  <c r="Q2" i="4"/>
  <c r="O2" i="4"/>
  <c r="L2" i="4"/>
  <c r="I2" i="4"/>
  <c r="G2" i="4"/>
  <c r="F2" i="4"/>
</calcChain>
</file>

<file path=xl/comments1.xml><?xml version="1.0" encoding="utf-8"?>
<comments xmlns="http://schemas.openxmlformats.org/spreadsheetml/2006/main">
  <authors>
    <author>Christophe Thoen</author>
  </authors>
  <commentList>
    <comment ref="A15" authorId="0" shapeId="0">
      <text>
        <r>
          <rPr>
            <b/>
            <sz val="9"/>
            <color indexed="81"/>
            <rFont val="Tahoma"/>
            <family val="2"/>
          </rPr>
          <t xml:space="preserve">Sector (opm.1): </t>
        </r>
        <r>
          <rPr>
            <sz val="9"/>
            <color indexed="81"/>
            <rFont val="Tahoma"/>
            <family val="2"/>
          </rPr>
          <t>Indien niet van toepassing, weglaten.</t>
        </r>
      </text>
    </comment>
    <comment ref="H35" authorId="0" shapeId="0">
      <text>
        <r>
          <rPr>
            <b/>
            <sz val="9"/>
            <color indexed="81"/>
            <rFont val="Tahoma"/>
            <family val="2"/>
          </rPr>
          <t>Sector (opm.2):</t>
        </r>
        <r>
          <rPr>
            <sz val="9"/>
            <color indexed="81"/>
            <rFont val="Tahoma"/>
            <family val="2"/>
          </rPr>
          <t xml:space="preserve">
Indien 'Ja' wordt aangevinkt, dient deel II (vragen financieel overzicht) weg te vallen, zie ook opm. 5.</t>
        </r>
      </text>
    </comment>
    <comment ref="B45" authorId="0" shapeId="0">
      <text>
        <r>
          <rPr>
            <b/>
            <sz val="9"/>
            <color indexed="81"/>
            <rFont val="Tahoma"/>
            <family val="2"/>
          </rPr>
          <t>Sector (opm.3):</t>
        </r>
        <r>
          <rPr>
            <sz val="9"/>
            <color indexed="81"/>
            <rFont val="Tahoma"/>
            <family val="2"/>
          </rPr>
          <t xml:space="preserve">
Indien advies wordt aangevinkt, verdwijnt het subdeel 'ons kantoor verleent geen advies' uit deel III (tekst rij 332 t.e.m. 356).</t>
        </r>
      </text>
    </comment>
    <comment ref="B46" authorId="0" shapeId="0">
      <text>
        <r>
          <rPr>
            <b/>
            <sz val="9"/>
            <color indexed="81"/>
            <rFont val="Tahoma"/>
            <family val="2"/>
          </rPr>
          <t>Sector (opm.4):</t>
        </r>
        <r>
          <rPr>
            <sz val="9"/>
            <color indexed="81"/>
            <rFont val="Tahoma"/>
            <family val="2"/>
          </rPr>
          <t xml:space="preserve">
Indien 'geen advies' wordt aangevinkt, verdwijnt het subdeel 'ons kantoor geeft advies' uit deel III (tekst rij 294 t.e.m. 330) alsook punt B t.e.m. D uit deel II (tekst rij 192 t.e.m. 288)</t>
        </r>
      </text>
    </comment>
    <comment ref="A110" authorId="0" shapeId="0">
      <text>
        <r>
          <rPr>
            <b/>
            <sz val="9"/>
            <color indexed="81"/>
            <rFont val="Tahoma"/>
            <family val="2"/>
          </rPr>
          <t xml:space="preserve">Sector (opm.5): </t>
        </r>
        <r>
          <rPr>
            <sz val="9"/>
            <color indexed="81"/>
            <rFont val="Tahoma"/>
            <family val="2"/>
          </rPr>
          <t xml:space="preserve">Dit deel dient enkel vervolledigd te worden voor zover het financieel overzicht nog niet bestaat of niet meer actueel is. (zie ook opm.2)
</t>
        </r>
      </text>
    </comment>
    <comment ref="A192" authorId="0" shapeId="0">
      <text>
        <r>
          <rPr>
            <b/>
            <sz val="9"/>
            <color indexed="81"/>
            <rFont val="Tahoma"/>
            <family val="2"/>
          </rPr>
          <t xml:space="preserve">Sector (opm.6): </t>
        </r>
        <r>
          <rPr>
            <sz val="9"/>
            <color indexed="81"/>
            <rFont val="Tahoma"/>
            <family val="2"/>
          </rPr>
          <t xml:space="preserve">Indien de makelaar geen advies geeft (zie opm. 4), dan verdwijnt subdeel B. Financiële situatie, subdeel C. Doelstellingen en subdeel D. Uw houding t.o.v. het risico (tekst rij 192 t.e.m. rij 288)
</t>
        </r>
      </text>
    </comment>
    <comment ref="B251" authorId="0" shapeId="0">
      <text>
        <r>
          <rPr>
            <b/>
            <sz val="9"/>
            <color indexed="81"/>
            <rFont val="Tahoma"/>
            <family val="2"/>
          </rPr>
          <t xml:space="preserve">Sector (opm.7): </t>
        </r>
        <r>
          <rPr>
            <sz val="9"/>
            <color indexed="81"/>
            <rFont val="Tahoma"/>
            <family val="2"/>
          </rPr>
          <t xml:space="preserve">T.o.v. het vroegere financieel overzicht is enkel deze vraag een beetje gewijzigd. De weging (zie tabblad 2 en 3) is evenwel onveranderd gebleven.
</t>
        </r>
      </text>
    </comment>
    <comment ref="A294" authorId="0" shapeId="0">
      <text>
        <r>
          <rPr>
            <b/>
            <sz val="9"/>
            <color indexed="81"/>
            <rFont val="Tahoma"/>
            <family val="2"/>
          </rPr>
          <t xml:space="preserve">Sector (opm.8): </t>
        </r>
        <r>
          <rPr>
            <sz val="9"/>
            <color indexed="81"/>
            <rFont val="Tahoma"/>
            <family val="2"/>
          </rPr>
          <t xml:space="preserve">Dit subdeel (tekst rij 294 t.e.m. rij 330)verdwijnt indien de makelaar 'geen advies' geeft (cf. opm. 4).
</t>
        </r>
      </text>
    </comment>
    <comment ref="B311" authorId="0" shapeId="0">
      <text>
        <r>
          <rPr>
            <b/>
            <sz val="9"/>
            <color indexed="81"/>
            <rFont val="Tahoma"/>
            <family val="2"/>
          </rPr>
          <t xml:space="preserve">Sector (opm.9): </t>
        </r>
        <r>
          <rPr>
            <sz val="9"/>
            <color indexed="81"/>
            <rFont val="Tahoma"/>
            <family val="2"/>
          </rPr>
          <t xml:space="preserve">Dit zijn 2 verschillende mogelijkheden van advies (onpartijdige analyse of niet). De makelaar dient per verzekeringsovereenkomst altijd 1 mogelijkheid mee te delen. De mogelijkheid die niet wordt gekozen, moet verdwijnen.
Bij mogelijkheid 1 (geen onpartijdige analyse) kiest de makelaar - in functie van de communicatiemethode met de klant -  zelf de wijze waarop deze informatie (namen en adressen van verzekeringsondernemingen) ter beschikking wordt gesteld: 
- website (vermelding url), of
-een lijst vanuit het beheerpakket (in het bijgevoegde document). 
Bij deze laatste optie dient de softwareleverancier voor deze fiche de betrokken verzekeringsmaatschappijen te selecteren waarmee de makelaar kan samenwerken in LEVEN MET EEN BELEGGINGSCOMPONENT. In functie van de keuze van de makelaar (website of lijst via softwareleverancier) dient de andere optie te verdwijnen.
</t>
        </r>
      </text>
    </comment>
    <comment ref="A320" authorId="0" shapeId="0">
      <text>
        <r>
          <rPr>
            <b/>
            <sz val="9"/>
            <color indexed="81"/>
            <rFont val="Tahoma"/>
            <family val="2"/>
          </rPr>
          <t xml:space="preserve">Sector: </t>
        </r>
        <r>
          <rPr>
            <sz val="9"/>
            <color indexed="81"/>
            <rFont val="Tahoma"/>
            <family val="2"/>
          </rPr>
          <t xml:space="preserve">Een verplicht veld om door de makelaar in te vullen.
</t>
        </r>
      </text>
    </comment>
    <comment ref="A332" authorId="0" shapeId="0">
      <text>
        <r>
          <rPr>
            <b/>
            <sz val="9"/>
            <color indexed="81"/>
            <rFont val="Tahoma"/>
            <family val="2"/>
          </rPr>
          <t xml:space="preserve">Sector (opm.10): </t>
        </r>
        <r>
          <rPr>
            <sz val="9"/>
            <color indexed="81"/>
            <rFont val="Tahoma"/>
            <family val="2"/>
          </rPr>
          <t xml:space="preserve">Dit subdeel (rij 332 t.e.m. 356) verdwijnt indien de makelaar  'advies' geeft (cf. opm.3)
</t>
        </r>
      </text>
    </comment>
    <comment ref="L352" authorId="0" shapeId="0">
      <text>
        <r>
          <rPr>
            <b/>
            <sz val="9"/>
            <color indexed="81"/>
            <rFont val="Tahoma"/>
            <family val="2"/>
          </rPr>
          <t xml:space="preserve">Sector (opm.12): </t>
        </r>
        <r>
          <rPr>
            <sz val="9"/>
            <color indexed="81"/>
            <rFont val="Tahoma"/>
            <family val="2"/>
          </rPr>
          <t xml:space="preserve">De makelaar dient uit deze drie opties  1 keuze te maken. Na de keuze, mogen de andere opties verdwijnen.
</t>
        </r>
      </text>
    </comment>
    <comment ref="A370" authorId="0" shapeId="0">
      <text>
        <r>
          <rPr>
            <b/>
            <sz val="9"/>
            <color indexed="81"/>
            <rFont val="Tahoma"/>
            <family val="2"/>
          </rPr>
          <t>Sector (opm.13):</t>
        </r>
        <r>
          <rPr>
            <sz val="9"/>
            <color indexed="81"/>
            <rFont val="Tahoma"/>
            <family val="2"/>
          </rPr>
          <t xml:space="preserve"> In functie van het vergoedingssysteem gerelateerd aan de betrokken verzekeringsovereenkomst, kiest de makelaar commissie of fee. De optie die niet gekozen werd, verdwijnt.
</t>
        </r>
      </text>
    </comment>
  </commentList>
</comments>
</file>

<file path=xl/sharedStrings.xml><?xml version="1.0" encoding="utf-8"?>
<sst xmlns="http://schemas.openxmlformats.org/spreadsheetml/2006/main" count="649" uniqueCount="370">
  <si>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</si>
  <si>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</si>
  <si>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</si>
  <si>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</si>
  <si>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o</t>
  </si>
  <si>
    <t>Heeft u reeds een financieel overzicht via ons kantoor laten opmaken?</t>
  </si>
  <si>
    <t>Zo ja, is dit financieel overzicht nog actueel?</t>
  </si>
  <si>
    <t>Voor welke perso(o)n(en) wordt dit document ingevuld?</t>
  </si>
  <si>
    <t>Voor uw gezin</t>
  </si>
  <si>
    <t>Enkel voor uzelf</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</si>
  <si>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</si>
  <si>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</si>
  <si>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</si>
  <si>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</si>
  <si>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</si>
  <si>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</si>
  <si>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</si>
  <si>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</si>
  <si>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</si>
  <si>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</si>
  <si>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</si>
  <si>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</si>
  <si>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</si>
  <si>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</si>
  <si>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</si>
  <si>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Kruis de producten aan waarin de klant momenteel belegt of waarin hij de afgelopen 5 jaar heeft belegd</t>
  </si>
  <si>
    <t>éénmalig</t>
  </si>
  <si>
    <t>meermaals</t>
  </si>
  <si>
    <t xml:space="preserve">Volume van de belegging </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</si>
  <si>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</si>
  <si>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</si>
  <si>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</si>
  <si>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</si>
  <si>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</si>
  <si>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</si>
  <si>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</si>
  <si>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</si>
  <si>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</si>
  <si>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</si>
  <si>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</si>
  <si>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r>
      <rPr>
        <sz val="10"/>
        <color theme="1"/>
        <rFont val="Arial"/>
        <family val="2"/>
      </rPr>
      <t xml:space="preserve">Preciseer voor welke financiële producten u heeft vastgesteld dat de klant ze </t>
    </r>
    <r>
      <rPr>
        <b/>
        <sz val="10"/>
        <color theme="1"/>
        <rFont val="Arial"/>
        <family val="2"/>
      </rPr>
      <t>kent</t>
    </r>
    <r>
      <rPr>
        <sz val="10"/>
        <color theme="1"/>
        <rFont val="Arial"/>
        <family val="2"/>
      </rPr>
      <t xml:space="preserve">,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</si>
  <si>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regelmatig</t>
  </si>
  <si>
    <t>Kent u andere financiële producten? Zo ja, gelieve te preciseren welke en per categorie aan te geven of u hierin reeds belegt of heeft belegd in de afgelopen 5 jaar.</t>
  </si>
  <si>
    <t>B. Financiële situatie</t>
  </si>
  <si>
    <t>Wat is de waarde van uw roerend vermogen (cash, spaar- en zichtrekening, levensverzekering, obligaties, aandelen en andere beleggingen)</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</si>
  <si>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</si>
  <si>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</si>
  <si>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</si>
  <si>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</si>
  <si>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</si>
  <si>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</si>
  <si>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</si>
  <si>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</si>
  <si>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A. Wat is uw maandelijks netto-inkomen (loon, uitkeringen, huurinkomsten, intresten)?</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</si>
  <si>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</si>
  <si>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</si>
  <si>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</si>
  <si>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</si>
  <si>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</si>
  <si>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</si>
  <si>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</si>
  <si>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</si>
  <si>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</si>
  <si>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</si>
  <si>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</si>
  <si>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</si>
  <si>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</si>
  <si>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</si>
  <si>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</si>
  <si>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</si>
  <si>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</si>
  <si>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</si>
  <si>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</si>
  <si>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</si>
  <si>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</si>
  <si>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</si>
  <si>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</si>
  <si>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</si>
  <si>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</si>
  <si>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</si>
  <si>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</si>
  <si>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</si>
  <si>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</si>
  <si>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</si>
  <si>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</si>
  <si>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</si>
  <si>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</si>
  <si>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</si>
  <si>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</si>
  <si>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Om het rendement te verhogen wil ik met mijn beleggingen wel enig risico nemen, maar beperkt. Voor het grootste deel van mijn vermogen streef ik toch naar veilige beleggingen.</t>
  </si>
  <si>
    <t>Rendement en beperking van risico zijn voor mij allebei belangrijk. Ik weet dat om meer rendement te halen, ik wat meer risico moet nemen.</t>
  </si>
  <si>
    <t>Ik ga voor een zo hoog mogelijk rendement en aanvaard daarvoor sterke koersschommelingen die tot (grote) verliezen kunnen leiden.</t>
  </si>
  <si>
    <t>2) Hoe zou u reageren indien uw spaar- en/of beleggingsverzekering op korte termijn sterk zouden dalen?</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</si>
  <si>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</si>
  <si>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</si>
  <si>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</si>
  <si>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</si>
  <si>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</si>
  <si>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</si>
  <si>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</si>
  <si>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</si>
  <si>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</si>
  <si>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4) Als de spaar- en/of beleggingsverzekering die u voor ogen heeft, fors lager zou uitkomen dan verwacht, kunt u dat dan opvangen met ander inkomen en/of vermogen?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</si>
  <si>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</si>
  <si>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</si>
  <si>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</si>
  <si>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</si>
  <si>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</si>
  <si>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</si>
  <si>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</si>
  <si>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</si>
  <si>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</si>
  <si>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</si>
  <si>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</si>
  <si>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</si>
  <si>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</si>
  <si>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</si>
  <si>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</si>
  <si>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</si>
  <si>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</si>
  <si>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</si>
  <si>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t>(Gelieve bij keuze voor betaling via vrije premie ten minste de grootteorde van het te investeren bedrag te vermelden)</t>
  </si>
  <si>
    <t>• Hoe lang mag uw geld vast staan?</t>
  </si>
  <si>
    <t>• Moet u ondertussen geld kunnen afhalen of ontvangen?</t>
  </si>
  <si>
    <t>U bevestigt exact alle door u gekende omstandigheden te hebben vermeld die redelijkerwijs moeten beschouwd worden als gegevens die de analyse van uw eisen en behoeften kunnen beïnvloeden.</t>
  </si>
  <si>
    <t>Deel III. Advies</t>
  </si>
  <si>
    <t>Ons kantoor verleent u advies en heeft hiertoe een financieel overzicht van uw situatie gemaakt (tenzij u heeft bevestigd dat uw financieel overzicht - dat ons kantoor reeds eerder had opgesteld -  nog steeds actueel is).</t>
  </si>
  <si>
    <t>Uw financieel overzicht vindt u terug in bijlage.</t>
  </si>
  <si>
    <t>- (2) uw financieel overzicht dat werd opgesteld op grond van uw kennis en ervaring, uw financiële draagkracht en uw financiële doelstellingen;</t>
  </si>
  <si>
    <t>Dit/Deze product(en) is/zijn in overeenstemming met uw verlangens en behoeften, en is/zijn, gelet op uw financieel overzicht, geschikt voor u.</t>
  </si>
  <si>
    <t>De geschiktheidsverklaring heeft tot doel uw belangen zo goed mogelijk te behartigen.</t>
  </si>
  <si>
    <t>U bevestigt dat ons kantoor geen verdere marktanalyse dient uit te voeren voor het risico dat u via ons kantoor wil verzekeren en erkent tevens dat u uitdrukkelijk gewezen werd op de risicograad, de draagwijdte en de beperkingen van het/de door u gekozen verzekeringsproduct(en).</t>
  </si>
  <si>
    <t>U bevestigt dat ons kantoor geen marktanalyse dient uit te voeren voor wat betreft de spaar- en beleggingsbehoeften die u via ons kantoor wil dekken en erkent tevens dat u uitdrukkelijk gewezen werd op de risicograad, de draagwijdte en de beperkingen van het/de door u gekozen verzekeringsproduct(en).</t>
  </si>
  <si>
    <t>Deel IV. Informatie</t>
  </si>
  <si>
    <t xml:space="preserve">Opdat u een beslissing zou kunnen nemen met kennis van zaken, heeft ons kantoor samen met u overlopen en heeft u tevens bezorgd: </t>
  </si>
  <si>
    <t>−  de voorwaarden van de gekozen verzekeringsovereenkomst.</t>
  </si>
  <si>
    <t>U bevestigt dat wij de klantenfiche met u hebben overlopen.</t>
  </si>
  <si>
    <t>Opgemaakt in twee exemplaren, waarvan er één aan de cliënt wordt overhandigd.</t>
  </si>
  <si>
    <t>Handtekeningen</t>
  </si>
  <si>
    <r>
      <t>Geschiktheidsverklaring:</t>
    </r>
    <r>
      <rPr>
        <b/>
        <u/>
        <sz val="10"/>
        <color theme="1"/>
        <rFont val="Arial"/>
        <family val="2"/>
      </rPr>
      <t xml:space="preserve">
</t>
    </r>
    <r>
      <rPr>
        <u/>
        <sz val="10"/>
        <color theme="2" tint="-0.249977111117893"/>
        <rFont val="Arial"/>
        <family val="2"/>
      </rPr>
      <t>[De geschiktheidsverklaring moet de volgende zaken omvatten: a</t>
    </r>
    <r>
      <rPr>
        <u/>
        <sz val="10"/>
        <color theme="2" tint="-0.249977111117893"/>
        <rFont val="Arial"/>
        <family val="2"/>
      </rPr>
      <t>)  ee</t>
    </r>
    <r>
      <rPr>
        <u/>
        <sz val="10"/>
        <color theme="2" tint="-0.249977111117893"/>
        <rFont val="Arial"/>
        <family val="2"/>
      </rPr>
      <t>n overzicht van het gegeven advies; b)  informatie over de wijze waarop de verstrekte aanbeveling geschikt is voor de klant, met name hoe zij beantwoordt aan: i)  de beleggingsdoelstellingen van de klant, inclusief de risicotolerantie van die persoon; ii)  
de financiële situatie van de klant, inclusief het vermogen van deze persoon om verliezen te dragen; iii)  de kennis en ervaring van de klant.</t>
    </r>
    <r>
      <rPr>
        <u/>
        <sz val="10"/>
        <color theme="2" tint="-0.249977111117893"/>
        <rFont val="Arial"/>
        <family val="2"/>
      </rPr>
      <t xml:space="preserve"> </t>
    </r>
    <r>
      <rPr>
        <u/>
        <sz val="10"/>
        <color theme="2" tint="-0.249977111117893"/>
        <rFont val="Arial"/>
        <family val="2"/>
      </rPr>
      <t>De verzekeringstussenpersoon vestigt de aandacht van de klant op en neemt in de geschiktheidsverklaring informatie op over de vraag of de aanbevolen verzekeringsgebaseerde beleggingsproducten waarschijnlijk zullen vereisen dat de klant een periodieke evaluatie van de samenstelling ervan vraagt.</t>
    </r>
    <r>
      <rPr>
        <u/>
        <sz val="10"/>
        <color theme="2" tint="-0.249977111117893"/>
        <rFont val="Arial"/>
        <family val="2"/>
      </rPr>
      <t xml:space="preserve"> </t>
    </r>
    <r>
      <rPr>
        <u/>
        <sz val="10"/>
        <color theme="2" tint="-0.249977111117893"/>
        <rFont val="Arial"/>
        <family val="2"/>
      </rPr>
      <t>]</t>
    </r>
  </si>
  <si>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</si>
  <si>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</si>
  <si>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</si>
  <si>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</si>
  <si>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</si>
  <si>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</si>
  <si>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</si>
  <si>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Analyse voor spaar- en beleggingsverzekeringen</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</si>
  <si>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</si>
  <si>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</si>
  <si>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</si>
  <si>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</si>
  <si>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</si>
  <si>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</si>
  <si>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r>
      <rPr>
        <sz val="10"/>
        <color theme="1"/>
        <rFont val="Calibri"/>
        <family val="2"/>
      </rPr>
      <t xml:space="preserve">− </t>
    </r>
    <r>
      <rPr>
        <sz val="10"/>
        <color theme="1"/>
        <rFont val="Arial"/>
        <family val="2"/>
      </rPr>
      <t xml:space="preserve"> uw financieel overzicht</t>
    </r>
    <r>
      <rPr>
        <sz val="10"/>
        <color rgb="FF7030A0"/>
        <rFont val="Arial"/>
        <family val="2"/>
      </rPr>
      <t>.</t>
    </r>
  </si>
  <si>
    <t>geen advies.</t>
  </si>
  <si>
    <t>een advies.</t>
  </si>
  <si>
    <r>
      <t xml:space="preserve">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info@ombudsman.as - www.ombudsman.as, de bevoegde en gekwalificeerde entiteit inzake verzekeringen van de </t>
    </r>
    <r>
      <rPr>
        <sz val="10"/>
        <color rgb="FF7030A0"/>
        <rFont val="Arial"/>
        <family val="2"/>
      </rPr>
      <t>C</t>
    </r>
    <r>
      <rPr>
        <sz val="10"/>
        <color theme="1"/>
        <rFont val="Arial"/>
        <family val="2"/>
      </rPr>
      <t>onsumentenombudsdienst.  </t>
    </r>
  </si>
  <si>
    <t>Nee, ik heb geen kennis opgebouwd over financiën.</t>
  </si>
  <si>
    <t>Nee, ik ben geen eigenaar van een onroerend goed.</t>
  </si>
  <si>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</si>
  <si>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</si>
  <si>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</si>
  <si>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</si>
  <si>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</si>
  <si>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</si>
  <si>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</si>
  <si>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Ons </t>
    </r>
    <r>
      <rPr>
        <b/>
        <sz val="10"/>
        <color rgb="FF000000"/>
        <rFont val="Arial"/>
        <family val="2"/>
      </rPr>
      <t xml:space="preserve">kantoor </t>
    </r>
    <r>
      <rPr>
        <b/>
        <sz val="10"/>
        <color theme="1"/>
        <rFont val="Arial"/>
        <family val="2"/>
      </rPr>
      <t>verleent een advies</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</si>
  <si>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</si>
  <si>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die in overeenstemming zijn met uw verlangens en behoeften.</t>
    </r>
  </si>
  <si>
    <t>Ons bureau verleent geen advies</t>
  </si>
  <si>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</si>
  <si>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</si>
  <si>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</si>
  <si>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</si>
  <si>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</si>
  <si>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</si>
  <si>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</si>
  <si>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</si>
  <si>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</si>
  <si>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</si>
  <si>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</si>
  <si>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</si>
  <si>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</si>
  <si>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</si>
  <si>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</si>
  <si>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</si>
  <si>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</si>
  <si>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</si>
  <si>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</si>
  <si>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</si>
  <si>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</si>
  <si>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</si>
  <si>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</si>
  <si>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</si>
  <si>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</si>
  <si>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</si>
  <si>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</si>
  <si>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</si>
  <si>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</si>
  <si>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</si>
  <si>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</si>
  <si>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</si>
  <si>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</si>
  <si>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</si>
  <si>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</si>
  <si>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</si>
  <si>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</si>
  <si>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</si>
  <si>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</si>
  <si>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</si>
  <si>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</si>
  <si>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</si>
  <si>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</si>
  <si>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</si>
  <si>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</si>
  <si>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</si>
  <si>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</si>
  <si>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</si>
  <si>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</si>
  <si>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</si>
  <si>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</si>
  <si>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</si>
  <si>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</si>
  <si>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</si>
  <si>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</si>
  <si>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</si>
  <si>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</si>
  <si>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</si>
  <si>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</si>
  <si>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</si>
  <si>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</si>
  <si>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</si>
  <si>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</si>
  <si>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</si>
  <si>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</si>
  <si>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</si>
  <si>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</si>
  <si>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</si>
  <si>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</si>
  <si>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</si>
  <si>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</si>
  <si>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</si>
  <si>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</si>
  <si>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</si>
  <si>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</si>
  <si>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</si>
  <si>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</si>
  <si>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</si>
  <si>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</si>
  <si>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</si>
  <si>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</si>
  <si>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</si>
  <si>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</si>
  <si>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</si>
  <si>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</si>
  <si>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</si>
  <si>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</si>
  <si>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</si>
  <si>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</si>
  <si>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</si>
  <si>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</si>
  <si>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</si>
  <si>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</si>
  <si>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</si>
  <si>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</si>
  <si>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</si>
  <si>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</si>
  <si>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</si>
  <si>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</si>
  <si>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</si>
  <si>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</si>
  <si>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</si>
  <si>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</si>
  <si>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</si>
  <si>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</si>
  <si>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</si>
  <si>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</si>
  <si>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</si>
  <si>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</si>
  <si>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</si>
  <si>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</si>
  <si>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</si>
  <si>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</si>
  <si>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</si>
  <si>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</si>
  <si>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</si>
  <si>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</si>
  <si>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</si>
  <si>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</si>
  <si>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</si>
  <si>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</si>
  <si>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</si>
  <si>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</si>
  <si>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</si>
  <si>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</si>
  <si>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</si>
  <si>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</si>
  <si>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</si>
  <si>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</si>
  <si>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</si>
  <si>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</si>
  <si>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</si>
  <si>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</si>
  <si>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Financieel overzicht van de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</si>
  <si>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</si>
  <si>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</si>
  <si>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</si>
  <si>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</si>
  <si>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</si>
  <si>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</si>
  <si>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</si>
  <si>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</si>
  <si>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</si>
  <si>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</si>
  <si>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</si>
  <si>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</si>
  <si>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</si>
  <si>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</si>
  <si>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</si>
  <si>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</si>
  <si>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</si>
  <si>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</si>
  <si>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</si>
  <si>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</si>
  <si>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</si>
  <si>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</si>
  <si>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</si>
  <si>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</si>
  <si>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</si>
  <si>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</si>
  <si>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</si>
  <si>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</si>
  <si>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</si>
  <si>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</si>
  <si>
    <t>[naam]</t>
  </si>
  <si>
    <t>[Verzekeringsstraat 1, B-9999 Mijnstad]</t>
  </si>
  <si>
    <r>
      <t>[</t>
    </r>
    <r>
      <rPr>
        <u/>
        <sz val="10"/>
        <color theme="6"/>
        <rFont val="Arial"/>
        <family val="2"/>
      </rPr>
      <t>jan@demakelaar.be</t>
    </r>
    <r>
      <rPr>
        <sz val="10"/>
        <color theme="6"/>
        <rFont val="Arial"/>
        <family val="2"/>
      </rPr>
      <t xml:space="preserve">, tel: 01/234.56.78, fax: 01/234.56.78, </t>
    </r>
    <r>
      <rPr>
        <u/>
        <sz val="10"/>
        <color theme="6"/>
        <rFont val="Arial"/>
        <family val="2"/>
      </rPr>
      <t>www.jandemakelaar.be</t>
    </r>
    <r>
      <rPr>
        <sz val="10"/>
        <color theme="6"/>
        <rFont val="Arial"/>
        <family val="2"/>
      </rPr>
      <t>]</t>
    </r>
  </si>
  <si>
    <r>
      <t xml:space="preserve">Rekeningnummer: </t>
    </r>
    <r>
      <rPr>
        <sz val="10"/>
        <color theme="6"/>
        <rFont val="Arial"/>
        <family val="2"/>
      </rPr>
      <t>BE….</t>
    </r>
  </si>
  <si>
    <r>
      <rPr>
        <sz val="10"/>
        <rFont val="Arial"/>
        <family val="2"/>
      </rPr>
      <t xml:space="preserve">Ondernemingsnummer </t>
    </r>
    <r>
      <rPr>
        <sz val="10"/>
        <color theme="6"/>
        <rFont val="Arial"/>
        <family val="2"/>
      </rPr>
      <t>[9999]</t>
    </r>
    <r>
      <rPr>
        <sz val="10"/>
        <rFont val="Arial"/>
        <family val="2"/>
      </rPr>
      <t xml:space="preserve">, RPR </t>
    </r>
    <r>
      <rPr>
        <sz val="10"/>
        <color theme="6"/>
        <rFont val="Arial"/>
        <family val="2"/>
      </rPr>
      <t>[+ vermelding van de rechtbank van de zetel van de rechtspersoon]</t>
    </r>
  </si>
  <si>
    <r>
      <t xml:space="preserve">Naam: </t>
    </r>
    <r>
      <rPr>
        <sz val="10"/>
        <color theme="6"/>
        <rFont val="Arial"/>
        <family val="2"/>
      </rPr>
      <t>………………………………………………………………………..</t>
    </r>
  </si>
  <si>
    <r>
      <t xml:space="preserve">Voornaam: </t>
    </r>
    <r>
      <rPr>
        <sz val="10"/>
        <color theme="6"/>
        <rFont val="Arial"/>
        <family val="2"/>
      </rPr>
      <t>……………….…………………………………..</t>
    </r>
  </si>
  <si>
    <r>
      <t xml:space="preserve">Adres: </t>
    </r>
    <r>
      <rPr>
        <sz val="10"/>
        <color theme="6"/>
        <rFont val="Arial"/>
        <family val="2"/>
      </rPr>
      <t xml:space="preserve">………………………………………………………………………………………………………….. </t>
    </r>
  </si>
  <si>
    <r>
      <t xml:space="preserve">Nr.: </t>
    </r>
    <r>
      <rPr>
        <sz val="10"/>
        <color theme="6"/>
        <rFont val="Arial"/>
        <family val="2"/>
      </rPr>
      <t xml:space="preserve">……….. </t>
    </r>
  </si>
  <si>
    <r>
      <t xml:space="preserve">Bus: </t>
    </r>
    <r>
      <rPr>
        <sz val="10"/>
        <color theme="6"/>
        <rFont val="Arial"/>
        <family val="2"/>
      </rPr>
      <t>…..</t>
    </r>
  </si>
  <si>
    <r>
      <t xml:space="preserve">Postcode: </t>
    </r>
    <r>
      <rPr>
        <sz val="10"/>
        <color theme="6"/>
        <rFont val="Arial"/>
        <family val="2"/>
      </rPr>
      <t>………</t>
    </r>
  </si>
  <si>
    <r>
      <t xml:space="preserve">Gemeente: </t>
    </r>
    <r>
      <rPr>
        <sz val="10"/>
        <color theme="6"/>
        <rFont val="Arial"/>
        <family val="2"/>
      </rPr>
      <t>.………………………………………………………………..……………………………………….</t>
    </r>
  </si>
  <si>
    <r>
      <t xml:space="preserve">Geboortedatum: </t>
    </r>
    <r>
      <rPr>
        <sz val="10"/>
        <color theme="6"/>
        <rFont val="Arial"/>
        <family val="2"/>
      </rPr>
      <t>…./…./……..</t>
    </r>
  </si>
  <si>
    <r>
      <t xml:space="preserve">Rijksregisternummer: </t>
    </r>
    <r>
      <rPr>
        <sz val="10"/>
        <color theme="6"/>
        <rFont val="Arial"/>
        <family val="2"/>
      </rPr>
      <t>……………………………………………………………………………………………………………………….</t>
    </r>
  </si>
  <si>
    <r>
      <t xml:space="preserve">Ondernemingsnummer: </t>
    </r>
    <r>
      <rPr>
        <sz val="10"/>
        <color theme="6"/>
        <rFont val="Arial"/>
        <family val="2"/>
      </rPr>
      <t>……………………………………………………………………………………………………………………</t>
    </r>
  </si>
  <si>
    <r>
      <t xml:space="preserve">Reden van contact : </t>
    </r>
    <r>
      <rPr>
        <b/>
        <sz val="10"/>
        <color theme="6"/>
        <rFont val="Arial"/>
        <family val="2"/>
      </rPr>
      <t>[…...................................................]</t>
    </r>
  </si>
  <si>
    <t>[…...................................................]</t>
  </si>
  <si>
    <r>
      <t xml:space="preserve">Wij </t>
    </r>
    <r>
      <rPr>
        <sz val="10"/>
        <rFont val="Arial"/>
        <family val="2"/>
      </rPr>
      <t xml:space="preserve">stellen </t>
    </r>
    <r>
      <rPr>
        <sz val="10"/>
        <color theme="1"/>
        <rFont val="Arial"/>
        <family val="2"/>
      </rPr>
      <t xml:space="preserve">u het/de verzekeringsproduct(en) </t>
    </r>
    <r>
      <rPr>
        <sz val="10"/>
        <color theme="6"/>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</si>
  <si>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Het/De door u gekozen product(en): </t>
    </r>
    <r>
      <rPr>
        <sz val="10"/>
        <color theme="6"/>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</si>
  <si>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r>
      <t xml:space="preserve">U heeft ook de volgende bijkomende informatie ontvangen: </t>
    </r>
    <r>
      <rPr>
        <sz val="10"/>
        <color theme="6"/>
        <rFont val="Arial"/>
        <family val="2"/>
      </rPr>
      <t>[...........................................]</t>
    </r>
  </si>
  <si>
    <r>
      <t xml:space="preserve">Te </t>
    </r>
    <r>
      <rPr>
        <sz val="10"/>
        <color theme="6"/>
        <rFont val="Arial"/>
        <family val="2"/>
      </rPr>
      <t>[………………………………………………………………….]</t>
    </r>
    <r>
      <rPr>
        <sz val="10"/>
        <color theme="1"/>
        <rFont val="Arial"/>
        <family val="2"/>
      </rPr>
      <t>,</t>
    </r>
  </si>
  <si>
    <t>Gelet op uw kennis en ervaring, is het/de door u gekozen product passend.</t>
  </si>
  <si>
    <t>Gelet op uw kennis en ervaring, waarschuwt ons kantoor u dat het door u gekozen product niet passend is.</t>
  </si>
  <si>
    <t>Wij waarschuwen u dat wij niet beschikken over de noodzakelijke informatie om te bepalen of het door u gekozen product al dan niet passend is.</t>
  </si>
  <si>
    <r>
      <t xml:space="preserve">o </t>
    </r>
    <r>
      <rPr>
        <sz val="10"/>
        <color theme="1"/>
        <rFont val="Arial"/>
        <family val="2"/>
      </rPr>
      <t>Ja</t>
    </r>
  </si>
  <si>
    <r>
      <t xml:space="preserve">o </t>
    </r>
    <r>
      <rPr>
        <sz val="10"/>
        <color theme="1"/>
        <rFont val="Arial"/>
        <family val="2"/>
      </rPr>
      <t>Nee</t>
    </r>
  </si>
  <si>
    <r>
      <t xml:space="preserve">Wat is uw </t>
    </r>
    <r>
      <rPr>
        <b/>
        <sz val="10"/>
        <rFont val="Arial"/>
        <family val="2"/>
      </rPr>
      <t>belangrijkste</t>
    </r>
    <r>
      <rPr>
        <sz val="10"/>
        <rFont val="Arial"/>
        <family val="2"/>
      </rPr>
      <t xml:space="preserve"> spaar- en/of beleggingsdoelstelling?</t>
    </r>
  </si>
  <si>
    <r>
      <t>[</t>
    </r>
    <r>
      <rPr>
        <i/>
        <sz val="10"/>
        <color theme="6"/>
        <rFont val="Arial"/>
        <family val="2"/>
      </rPr>
      <t>…</t>
    </r>
    <r>
      <rPr>
        <sz val="10"/>
        <color theme="6"/>
        <rFont val="Arial"/>
        <family val="2"/>
      </rPr>
      <t>]</t>
    </r>
  </si>
  <si>
    <r>
      <t xml:space="preserve">[Ons kantoor bezit een rechtstreekse of middellijke deelneming van 10% of meer van de stemrechten of van het kapitaal van </t>
    </r>
    <r>
      <rPr>
        <sz val="10"/>
        <color theme="6"/>
        <rFont val="Arial"/>
        <family val="2"/>
      </rPr>
      <t>[namen en adressen van de verzekeringsondernemingen invullen.]/
 [namen en adressen van de verzekeringsondernemingen of de moederondernemingen van de verzekeringsondernemingen invullen]</t>
    </r>
    <r>
      <rPr>
        <sz val="10"/>
        <rFont val="Arial"/>
        <family val="2"/>
      </rPr>
      <t xml:space="preserve"> bezit</t>
    </r>
    <r>
      <rPr>
        <sz val="10"/>
        <color theme="6"/>
        <rFont val="Arial"/>
        <family val="2"/>
      </rPr>
      <t>[ten]</t>
    </r>
    <r>
      <rPr>
        <sz val="10"/>
        <rFont val="Arial"/>
        <family val="2"/>
      </rPr>
      <t xml:space="preserve"> een rechtstreekse of middellijke deelneming van meer dan 10% van de stemrechten of van het kapitaal van het kantoor.]</t>
    </r>
  </si>
  <si>
    <r>
      <t xml:space="preserve">€ </t>
    </r>
    <r>
      <rPr>
        <sz val="10"/>
        <color theme="6"/>
        <rFont val="Calibri"/>
        <family val="2"/>
      </rPr>
      <t>[…]</t>
    </r>
  </si>
  <si>
    <r>
      <t xml:space="preserve">€ </t>
    </r>
    <r>
      <rPr>
        <sz val="11"/>
        <color theme="6"/>
        <rFont val="Calibri"/>
        <family val="2"/>
        <scheme val="minor"/>
      </rPr>
      <t>[…]</t>
    </r>
  </si>
  <si>
    <r>
      <t>€</t>
    </r>
    <r>
      <rPr>
        <sz val="11"/>
        <color theme="6"/>
        <rFont val="Calibri"/>
        <family val="2"/>
        <scheme val="minor"/>
      </rPr>
      <t xml:space="preserve"> […]</t>
    </r>
  </si>
  <si>
    <r>
      <t xml:space="preserve">Wij informeren u dat ons kantoor kan werken en werkt met de verzekeringsondernemingen die vermeld staan </t>
    </r>
    <r>
      <rPr>
        <sz val="10"/>
        <color theme="6"/>
        <rFont val="Arial"/>
        <family val="2"/>
      </rPr>
      <t>[op onze website www.makelaar.be\123 / in het bijgevoegde document].</t>
    </r>
  </si>
  <si>
    <r>
      <t xml:space="preserve">De werkzaamheden van ons kantoor in het kader van de verzekeringsovereenkomst worden vergoed op basis van </t>
    </r>
    <r>
      <rPr>
        <sz val="10"/>
        <color theme="6"/>
        <rFont val="Arial"/>
        <family val="2"/>
      </rPr>
      <t xml:space="preserve">[een vergoeding die u rechtstreeks aan ons kantoor betaalt. Het bedrag van de vergoeding bedraagt [bedrag in € of berekeningsmethode als het niet mogelijk is om het bedrag te vermelden.] </t>
    </r>
    <r>
      <rPr>
        <i/>
        <sz val="10"/>
        <color theme="6"/>
        <rFont val="Arial"/>
        <family val="2"/>
      </rPr>
      <t>/</t>
    </r>
    <r>
      <rPr>
        <sz val="10"/>
        <color theme="6"/>
        <rFont val="Arial"/>
        <family val="2"/>
      </rPr>
      <t>een vergoeding inbegrepen in de premie die u betaalt].</t>
    </r>
  </si>
  <si>
    <r>
      <t xml:space="preserve"> op </t>
    </r>
    <r>
      <rPr>
        <sz val="10"/>
        <color theme="6"/>
        <rFont val="Arial"/>
        <family val="2"/>
      </rPr>
      <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</si>
</sst>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8" x14ac:knownFonts="1">
    <font>
      <sz val="11"/>
      <color theme="1"/>
      <name val="Calibri"/>
      <family val="2"/>
      <scheme val="minor"/>
    </font>
    <font>
      <b/>
      <sz val="11"/>
      <color theme="1"/>
      <name val="Arial"/>
      <family val="2"/>
    </font>
    <font>
      <sz val="8"/>
      <color theme="1"/>
      <name val="Arial"/>
      <family val="2"/>
    </font>
    <font>
      <sz val="10"/>
      <color theme="1"/>
      <name val="Arial"/>
      <family val="2"/>
    </font>
    <font>
      <b/>
      <sz val="10"/>
      <color theme="1"/>
      <name val="Arial"/>
      <family val="2"/>
    </font>
    <font>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theme="9"/>
      <name val="Arial"/>
      <family val="2"/>
    </font>
    <font>
      <sz val="10"/>
      <color rgb="FF7030A0"/>
      <name val="Arial"/>
      <family val="2"/>
    </font>
    <font>
      <b/>
      <sz val="1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
      <sz val="9"/>
      <color indexed="81"/>
      <name val="Tahoma"/>
      <family val="2"/>
    </font>
    <font>
      <b/>
      <sz val="9"/>
      <color indexed="81"/>
      <name val="Tahoma"/>
      <family val="2"/>
    </font>
    <font>
      <sz val="10"/>
      <color theme="6"/>
      <name val="Arial"/>
      <family val="2"/>
    </font>
    <font>
      <sz val="8"/>
      <color theme="6"/>
      <name val="Arial"/>
      <family val="2"/>
    </font>
    <font>
      <u/>
      <sz val="10"/>
      <color theme="6"/>
      <name val="Arial"/>
      <family val="2"/>
    </font>
    <font>
      <b/>
      <sz val="10"/>
      <color theme="6"/>
      <name val="Arial"/>
      <family val="2"/>
    </font>
    <font>
      <i/>
      <sz val="10"/>
      <color theme="6"/>
      <name val="Arial"/>
      <family val="2"/>
    </font>
    <font>
      <sz val="11"/>
      <color theme="6"/>
      <name val="Calibri"/>
      <family val="2"/>
      <scheme val="minor"/>
    </font>
    <font>
      <b/>
      <sz val="11"/>
      <name val="Arial"/>
      <family val="2"/>
    </font>
    <font>
      <sz val="11"/>
      <name val="Arial"/>
      <family val="2"/>
    </font>
    <font>
      <sz val="10"/>
      <color theme="6"/>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
      <patternFill patternType="solid">
        <fgColor rgb="FFFFFF00"/>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22">
    <xf numFmtId="0" fontId="0" fillId="0" borderId="0" xfId="0"/>
    <xf numFmtId="0" fontId="0" fillId="0" borderId="0" xfId="0" applyAlignment="1"/>
    <xf numFmtId="0" fontId="0" fillId="0" borderId="1" xfId="0" applyBorder="1"/>
    <xf numFmtId="0" fontId="3" fillId="0" borderId="0" xfId="0" applyFont="1"/>
    <xf numFmtId="0" fontId="7" fillId="0" borderId="0" xfId="0" applyFont="1"/>
    <xf numFmtId="0" fontId="3" fillId="0" borderId="0" xfId="0" applyFont="1" applyFill="1" applyBorder="1"/>
    <xf numFmtId="0" fontId="3" fillId="0" borderId="0" xfId="0" applyFont="1" applyAlignment="1"/>
    <xf numFmtId="0" fontId="7" fillId="0" borderId="0" xfId="0" applyFont="1" applyAlignment="1">
      <alignment vertical="center"/>
    </xf>
    <xf numFmtId="0" fontId="3" fillId="0" borderId="3" xfId="0" applyFont="1" applyBorder="1" applyAlignment="1"/>
    <xf numFmtId="0" fontId="3" fillId="0" borderId="1" xfId="0" applyFont="1" applyBorder="1" applyAlignment="1"/>
    <xf numFmtId="0" fontId="3" fillId="0" borderId="5" xfId="0" applyFont="1" applyBorder="1" applyAlignment="1"/>
    <xf numFmtId="0" fontId="3" fillId="0" borderId="0" xfId="0" applyFont="1" applyBorder="1" applyAlignment="1"/>
    <xf numFmtId="0" fontId="3" fillId="0" borderId="5"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1" fillId="0" borderId="0" xfId="0" applyFont="1" applyBorder="1" applyAlignment="1">
      <alignment horizontal="center" vertical="center"/>
    </xf>
    <xf numFmtId="0" fontId="0" fillId="0" borderId="5" xfId="0" applyBorder="1"/>
    <xf numFmtId="0" fontId="11" fillId="0" borderId="2" xfId="0" applyFont="1" applyBorder="1" applyAlignment="1">
      <alignment horizontal="center" vertical="center"/>
    </xf>
    <xf numFmtId="0" fontId="0" fillId="0" borderId="3" xfId="0" applyBorder="1"/>
    <xf numFmtId="0" fontId="13" fillId="0" borderId="0" xfId="0" applyFont="1"/>
    <xf numFmtId="0" fontId="14" fillId="0" borderId="0" xfId="0" applyFont="1"/>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0" fillId="0" borderId="6" xfId="0" applyBorder="1" applyAlignment="1">
      <alignment horizontal="left" vertical="center"/>
    </xf>
    <xf numFmtId="0" fontId="10" fillId="0" borderId="6"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11" fillId="0" borderId="0" xfId="0" applyFont="1" applyBorder="1" applyAlignment="1">
      <alignment vertical="center"/>
    </xf>
    <xf numFmtId="0" fontId="11" fillId="0" borderId="2" xfId="0" applyFont="1" applyBorder="1" applyAlignment="1">
      <alignment vertical="center"/>
    </xf>
    <xf numFmtId="0" fontId="12" fillId="0" borderId="0" xfId="0" applyFont="1" applyAlignment="1">
      <alignment horizontal="center"/>
    </xf>
    <xf numFmtId="0" fontId="13" fillId="0" borderId="0" xfId="0" applyFont="1" applyAlignment="1">
      <alignment vertical="center"/>
    </xf>
    <xf numFmtId="0" fontId="2" fillId="0" borderId="0" xfId="0" applyFont="1" applyFill="1" applyBorder="1" applyAlignment="1">
      <alignment wrapText="1"/>
    </xf>
    <xf numFmtId="0" fontId="0" fillId="0" borderId="0" xfId="0" applyAlignment="1">
      <alignment horizontal="left"/>
    </xf>
    <xf numFmtId="0" fontId="3" fillId="0" borderId="0" xfId="0" applyFont="1" applyAlignment="1">
      <alignment horizontal="left"/>
    </xf>
    <xf numFmtId="0" fontId="5" fillId="0" borderId="0" xfId="0" applyFont="1" applyAlignment="1">
      <alignment horizontal="left" vertical="center"/>
    </xf>
    <xf numFmtId="0" fontId="12" fillId="0" borderId="0" xfId="0" applyFont="1" applyAlignment="1">
      <alignment horizont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1" fillId="0" borderId="0" xfId="0" applyFont="1" applyBorder="1" applyAlignment="1">
      <alignment horizontal="center" vertical="center"/>
    </xf>
    <xf numFmtId="0" fontId="0" fillId="0" borderId="6" xfId="0" applyBorder="1" applyAlignment="1">
      <alignment horizontal="left" vertical="center"/>
    </xf>
    <xf numFmtId="0" fontId="7" fillId="0" borderId="0" xfId="0" applyFont="1" applyAlignment="1">
      <alignment horizontal="center"/>
    </xf>
    <xf numFmtId="0" fontId="3" fillId="0" borderId="0" xfId="0" applyFont="1" applyBorder="1" applyAlignment="1">
      <alignment horizontal="left" wrapText="1"/>
    </xf>
    <xf numFmtId="0" fontId="0" fillId="0" borderId="0" xfId="0" applyAlignment="1">
      <alignment horizontal="left"/>
    </xf>
    <xf numFmtId="0" fontId="7" fillId="0" borderId="0" xfId="0" applyFont="1" applyAlignment="1">
      <alignment horizontal="center" vertical="center"/>
    </xf>
    <xf numFmtId="0" fontId="3" fillId="0" borderId="0" xfId="0" applyFont="1" applyAlignment="1">
      <alignment vertical="top" wrapText="1"/>
    </xf>
    <xf numFmtId="0" fontId="11" fillId="0" borderId="0" xfId="0" quotePrefix="1"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left" vertical="center"/>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13" fillId="0" borderId="0" xfId="0" applyFont="1" applyAlignment="1">
      <alignment horizontal="left" vertical="top"/>
    </xf>
    <xf numFmtId="0" fontId="0" fillId="0" borderId="0" xfId="0" applyProtection="1">
      <protection hidden="1"/>
    </xf>
    <xf numFmtId="0" fontId="31" fillId="0" borderId="0" xfId="0" applyFont="1" applyProtection="1">
      <protection hidden="1"/>
    </xf>
    <xf numFmtId="0" fontId="0" fillId="0" borderId="0" xfId="0" applyProtection="1">
      <protection locked="0"/>
    </xf>
    <xf numFmtId="0" fontId="34" fillId="0" borderId="18" xfId="0" applyFont="1" applyBorder="1"/>
    <xf numFmtId="0" fontId="34" fillId="0" borderId="19" xfId="0" applyFont="1" applyBorder="1"/>
    <xf numFmtId="0" fontId="31" fillId="0" borderId="0" xfId="0" applyFont="1"/>
    <xf numFmtId="0" fontId="30" fillId="0" borderId="0" xfId="0" applyFont="1" applyAlignment="1">
      <alignment wrapText="1"/>
    </xf>
    <xf numFmtId="0" fontId="27" fillId="0" borderId="22" xfId="0" applyFont="1" applyBorder="1" applyAlignment="1">
      <alignment horizontal="center"/>
    </xf>
    <xf numFmtId="0" fontId="31"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36" fillId="0" borderId="28" xfId="0" applyFont="1" applyBorder="1"/>
    <xf numFmtId="0" fontId="30" fillId="0" borderId="29" xfId="0" applyFont="1" applyBorder="1"/>
    <xf numFmtId="0" fontId="30" fillId="0" borderId="12" xfId="0" applyFont="1" applyBorder="1"/>
    <xf numFmtId="0" fontId="28" fillId="0" borderId="5" xfId="0" applyFont="1" applyBorder="1" applyAlignment="1" applyProtection="1">
      <alignment vertical="center" wrapText="1"/>
      <protection hidden="1"/>
    </xf>
    <xf numFmtId="0" fontId="30" fillId="0" borderId="30" xfId="0" applyFont="1" applyBorder="1" applyAlignment="1" applyProtection="1">
      <alignment vertical="center" wrapText="1"/>
      <protection locked="0"/>
    </xf>
    <xf numFmtId="0" fontId="30" fillId="0" borderId="30" xfId="0" applyFont="1" applyBorder="1" applyAlignment="1">
      <alignment vertical="center" wrapText="1"/>
    </xf>
    <xf numFmtId="0" fontId="30" fillId="0" borderId="11" xfId="0" applyFont="1" applyBorder="1" applyAlignment="1">
      <alignment vertical="center" wrapText="1"/>
    </xf>
    <xf numFmtId="0" fontId="30" fillId="0" borderId="30" xfId="0" applyFont="1" applyBorder="1" applyAlignment="1">
      <alignment vertical="center"/>
    </xf>
    <xf numFmtId="0" fontId="30" fillId="0" borderId="32" xfId="0" applyFont="1" applyBorder="1"/>
    <xf numFmtId="0" fontId="31" fillId="0" borderId="0" xfId="0" applyFont="1" applyAlignment="1">
      <alignment horizontal="left" vertical="center"/>
    </xf>
    <xf numFmtId="0" fontId="27" fillId="0" borderId="22" xfId="0" applyFont="1" applyBorder="1" applyAlignment="1">
      <alignment horizontal="center" vertical="center"/>
    </xf>
    <xf numFmtId="0" fontId="30"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1" fillId="0" borderId="5" xfId="0" applyFont="1" applyBorder="1" applyAlignment="1" applyProtection="1">
      <alignment horizontal="center" vertical="center"/>
      <protection hidden="1"/>
    </xf>
    <xf numFmtId="0" fontId="39" fillId="4" borderId="7" xfId="0" applyFont="1" applyFill="1" applyBorder="1" applyAlignment="1">
      <alignment horizontal="center" vertical="center" wrapText="1"/>
    </xf>
    <xf numFmtId="0" fontId="39" fillId="4" borderId="25"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8"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1" fillId="5" borderId="5" xfId="0" applyFont="1" applyFill="1" applyBorder="1" applyAlignment="1" applyProtection="1">
      <alignment horizontal="center" vertical="center"/>
      <protection hidden="1"/>
    </xf>
    <xf numFmtId="49" fontId="41"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39" fillId="4" borderId="32" xfId="0" applyFont="1" applyFill="1" applyBorder="1" applyAlignment="1">
      <alignment horizontal="center" vertical="center" wrapText="1"/>
    </xf>
    <xf numFmtId="0" fontId="41" fillId="0" borderId="11" xfId="0" applyFont="1" applyBorder="1" applyAlignment="1">
      <alignment vertical="center"/>
    </xf>
    <xf numFmtId="0" fontId="0" fillId="0" borderId="32" xfId="0" applyBorder="1" applyAlignment="1">
      <alignment horizontal="center" vertical="center" wrapText="1"/>
    </xf>
    <xf numFmtId="0" fontId="41"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1"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2" fillId="0" borderId="10" xfId="0" applyFont="1" applyBorder="1"/>
    <xf numFmtId="0" fontId="0" fillId="7" borderId="3" xfId="0" applyFill="1" applyBorder="1" applyAlignment="1">
      <alignment horizontal="left"/>
    </xf>
    <xf numFmtId="0" fontId="0" fillId="0" borderId="37" xfId="0" applyBorder="1"/>
    <xf numFmtId="0" fontId="39" fillId="0" borderId="9" xfId="0" applyFont="1" applyBorder="1"/>
    <xf numFmtId="0" fontId="43" fillId="0" borderId="9" xfId="0" applyFont="1" applyBorder="1"/>
    <xf numFmtId="0" fontId="0" fillId="0" borderId="9" xfId="0" applyBorder="1"/>
    <xf numFmtId="0" fontId="29" fillId="0" borderId="9" xfId="0" applyFont="1" applyBorder="1"/>
    <xf numFmtId="0" fontId="30" fillId="0" borderId="38" xfId="0" applyFont="1" applyBorder="1"/>
    <xf numFmtId="0" fontId="30" fillId="0" borderId="39" xfId="0" applyFont="1" applyBorder="1"/>
    <xf numFmtId="0" fontId="30" fillId="0" borderId="26" xfId="0" applyFont="1" applyBorder="1" applyAlignment="1">
      <alignment vertical="center" wrapText="1"/>
    </xf>
    <xf numFmtId="0" fontId="30" fillId="0" borderId="0" xfId="0" applyFont="1" applyAlignment="1">
      <alignment vertical="center" wrapText="1"/>
    </xf>
    <xf numFmtId="0" fontId="35" fillId="0" borderId="0" xfId="0" applyFont="1" applyProtection="1">
      <protection hidden="1"/>
    </xf>
    <xf numFmtId="0" fontId="32"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2"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1" fillId="10" borderId="0" xfId="0" applyFont="1" applyFill="1" applyProtection="1">
      <protection hidden="1"/>
    </xf>
    <xf numFmtId="0" fontId="41" fillId="10" borderId="13" xfId="0" applyFont="1" applyFill="1" applyBorder="1" applyProtection="1">
      <protection hidden="1"/>
    </xf>
    <xf numFmtId="0" fontId="41" fillId="10" borderId="0" xfId="0" applyFont="1" applyFill="1" applyAlignment="1" applyProtection="1">
      <alignment horizontal="left"/>
      <protection hidden="1"/>
    </xf>
    <xf numFmtId="0" fontId="0" fillId="0" borderId="0" xfId="0" applyAlignment="1" applyProtection="1">
      <alignment horizontal="left"/>
      <protection hidden="1"/>
    </xf>
    <xf numFmtId="0" fontId="30" fillId="3" borderId="12" xfId="0" applyFont="1" applyFill="1" applyBorder="1" applyAlignment="1" applyProtection="1">
      <alignment horizontal="center"/>
      <protection hidden="1"/>
    </xf>
    <xf numFmtId="0" fontId="30" fillId="3" borderId="16" xfId="0" applyFont="1" applyFill="1" applyBorder="1" applyAlignment="1" applyProtection="1">
      <alignment horizontal="center"/>
      <protection hidden="1"/>
    </xf>
    <xf numFmtId="0" fontId="30" fillId="3" borderId="17" xfId="0" applyFont="1" applyFill="1" applyBorder="1" applyAlignment="1" applyProtection="1">
      <alignment horizontal="center"/>
      <protection hidden="1"/>
    </xf>
    <xf numFmtId="0" fontId="0" fillId="3" borderId="0" xfId="0" applyFill="1" applyProtection="1">
      <protection hidden="1"/>
    </xf>
    <xf numFmtId="0" fontId="30" fillId="3" borderId="9" xfId="0" applyFont="1" applyFill="1" applyBorder="1" applyAlignment="1" applyProtection="1">
      <alignment horizontal="center"/>
      <protection hidden="1"/>
    </xf>
    <xf numFmtId="0" fontId="30" fillId="3" borderId="0" xfId="0" applyFont="1" applyFill="1" applyAlignment="1" applyProtection="1">
      <alignment horizontal="center"/>
      <protection hidden="1"/>
    </xf>
    <xf numFmtId="0" fontId="30"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45" fillId="10" borderId="0" xfId="0" applyFont="1" applyFill="1" applyProtection="1">
      <protection hidden="1"/>
    </xf>
    <xf numFmtId="0" fontId="0" fillId="10" borderId="0" xfId="0" applyFill="1" applyProtection="1">
      <protection locked="0" hidden="1"/>
    </xf>
    <xf numFmtId="0" fontId="38"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45" fillId="10" borderId="16" xfId="0" applyFont="1" applyFill="1" applyBorder="1" applyAlignment="1" applyProtection="1">
      <alignment horizontal="left"/>
      <protection hidden="1"/>
    </xf>
    <xf numFmtId="0" fontId="45"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45" fillId="10" borderId="0" xfId="0" applyFont="1" applyFill="1" applyAlignment="1" applyProtection="1">
      <alignment horizontal="left"/>
      <protection hidden="1"/>
    </xf>
    <xf numFmtId="0" fontId="45"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0" fillId="3"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0" fillId="0" borderId="9" xfId="0" applyFont="1" applyBorder="1" applyAlignment="1" applyProtection="1">
      <alignment horizontal="center"/>
      <protection hidden="1"/>
    </xf>
    <xf numFmtId="0" fontId="30" fillId="0" borderId="0" xfId="0" applyFont="1" applyAlignment="1" applyProtection="1">
      <alignment horizontal="center"/>
      <protection hidden="1"/>
    </xf>
    <xf numFmtId="0" fontId="30" fillId="0" borderId="13" xfId="0" applyFont="1" applyBorder="1" applyAlignment="1" applyProtection="1">
      <alignment horizontal="center"/>
      <protection hidden="1"/>
    </xf>
    <xf numFmtId="0" fontId="28" fillId="7" borderId="0" xfId="0" applyFont="1" applyFill="1" applyAlignment="1">
      <alignment horizontal="left"/>
    </xf>
    <xf numFmtId="0" fontId="28" fillId="0" borderId="0" xfId="0" applyFont="1" applyAlignment="1" applyProtection="1">
      <alignment horizontal="center" wrapText="1"/>
      <protection hidden="1"/>
    </xf>
    <xf numFmtId="9" fontId="28" fillId="0" borderId="0" xfId="0" applyNumberFormat="1" applyFont="1" applyAlignment="1" applyProtection="1">
      <alignment horizontal="center" vertical="center" wrapText="1"/>
      <protection hidden="1"/>
    </xf>
    <xf numFmtId="0" fontId="28" fillId="7" borderId="35" xfId="0" applyFont="1" applyFill="1" applyBorder="1" applyAlignment="1">
      <alignment horizontal="left"/>
    </xf>
    <xf numFmtId="9" fontId="28" fillId="0" borderId="0" xfId="0" applyNumberFormat="1" applyFont="1" applyAlignment="1" applyProtection="1">
      <alignment horizontal="right" wrapText="1"/>
      <protection hidden="1"/>
    </xf>
    <xf numFmtId="9" fontId="28" fillId="0" borderId="34" xfId="0" applyNumberFormat="1" applyFont="1" applyBorder="1" applyAlignment="1" applyProtection="1">
      <alignment horizontal="right" vertical="center" wrapText="1"/>
      <protection hidden="1"/>
    </xf>
    <xf numFmtId="0" fontId="28" fillId="0" borderId="33" xfId="0" applyFont="1" applyBorder="1" applyAlignment="1" applyProtection="1">
      <alignment horizontal="right" wrapText="1"/>
      <protection hidden="1"/>
    </xf>
    <xf numFmtId="9" fontId="31" fillId="0" borderId="0" xfId="0" applyNumberFormat="1" applyFont="1" applyProtection="1">
      <protection hidden="1"/>
    </xf>
    <xf numFmtId="9" fontId="31" fillId="0" borderId="34" xfId="0" applyNumberFormat="1" applyFont="1" applyBorder="1" applyProtection="1">
      <protection hidden="1"/>
    </xf>
    <xf numFmtId="0" fontId="31" fillId="0" borderId="33" xfId="0" applyFont="1" applyBorder="1" applyProtection="1">
      <protection hidden="1"/>
    </xf>
    <xf numFmtId="0" fontId="28" fillId="0" borderId="35" xfId="0" applyFont="1" applyBorder="1"/>
    <xf numFmtId="10" fontId="31" fillId="0" borderId="0" xfId="0" applyNumberFormat="1" applyFont="1" applyProtection="1">
      <protection hidden="1"/>
    </xf>
    <xf numFmtId="9" fontId="28" fillId="0" borderId="0" xfId="0" applyNumberFormat="1" applyFont="1" applyProtection="1">
      <protection hidden="1"/>
    </xf>
    <xf numFmtId="9" fontId="28" fillId="0" borderId="34" xfId="0" applyNumberFormat="1" applyFont="1" applyBorder="1" applyProtection="1">
      <protection hidden="1"/>
    </xf>
    <xf numFmtId="1" fontId="28" fillId="0" borderId="33" xfId="0" applyNumberFormat="1" applyFont="1" applyBorder="1" applyProtection="1">
      <protection hidden="1"/>
    </xf>
    <xf numFmtId="0" fontId="28" fillId="0" borderId="33" xfId="0" applyFont="1" applyBorder="1" applyProtection="1">
      <protection hidden="1"/>
    </xf>
    <xf numFmtId="0" fontId="28" fillId="3" borderId="35" xfId="0" applyFont="1" applyFill="1" applyBorder="1" applyAlignment="1">
      <alignment vertical="top" wrapText="1"/>
    </xf>
    <xf numFmtId="1" fontId="31" fillId="0" borderId="33" xfId="0" applyNumberFormat="1" applyFont="1" applyBorder="1" applyProtection="1">
      <protection hidden="1"/>
    </xf>
    <xf numFmtId="0" fontId="28" fillId="3" borderId="0" xfId="0" applyFont="1" applyFill="1" applyAlignment="1">
      <alignment vertical="top" wrapText="1"/>
    </xf>
    <xf numFmtId="1" fontId="31" fillId="0" borderId="0" xfId="0" applyNumberFormat="1" applyFont="1" applyProtection="1">
      <protection hidden="1"/>
    </xf>
    <xf numFmtId="0" fontId="31" fillId="3" borderId="0" xfId="0" applyFont="1" applyFill="1" applyAlignment="1">
      <alignment vertical="top" wrapText="1"/>
    </xf>
    <xf numFmtId="9" fontId="31" fillId="3" borderId="0" xfId="0" applyNumberFormat="1" applyFont="1" applyFill="1" applyAlignment="1" applyProtection="1">
      <alignment vertical="top" wrapText="1"/>
      <protection hidden="1"/>
    </xf>
    <xf numFmtId="0" fontId="31"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1" fillId="10" borderId="0" xfId="0" applyFont="1" applyFill="1" applyAlignment="1" applyProtection="1">
      <alignment vertical="top"/>
      <protection locked="0" hidden="1"/>
    </xf>
    <xf numFmtId="0" fontId="41" fillId="10" borderId="13" xfId="0" applyFont="1" applyFill="1" applyBorder="1" applyAlignment="1" applyProtection="1">
      <alignment vertical="top"/>
      <protection locked="0" hidden="1"/>
    </xf>
    <xf numFmtId="0" fontId="49" fillId="0" borderId="0" xfId="0" applyFont="1" applyAlignment="1">
      <alignment horizontal="left" vertical="top" wrapText="1"/>
    </xf>
    <xf numFmtId="0" fontId="50" fillId="0" borderId="0" xfId="0" applyFont="1" applyAlignment="1">
      <alignment horizontal="center" vertical="top" wrapText="1"/>
    </xf>
    <xf numFmtId="0" fontId="4" fillId="0" borderId="0" xfId="0" applyFont="1" applyAlignment="1">
      <alignment vertical="center"/>
    </xf>
    <xf numFmtId="0" fontId="3" fillId="12" borderId="0" xfId="0" applyFont="1" applyFill="1" applyAlignment="1">
      <alignment horizontal="left" vertical="center" wrapText="1"/>
    </xf>
    <xf numFmtId="0" fontId="3" fillId="12" borderId="0" xfId="0" applyFont="1" applyFill="1" applyAlignment="1">
      <alignment horizontal="left" vertical="center"/>
    </xf>
    <xf numFmtId="0" fontId="0" fillId="12" borderId="0" xfId="0" applyFill="1"/>
    <xf numFmtId="0" fontId="15" fillId="12" borderId="0" xfId="0" applyFont="1" applyFill="1" applyAlignment="1"/>
    <xf numFmtId="0" fontId="55" fillId="0" borderId="0" xfId="0" applyFont="1" applyAlignment="1">
      <alignment horizontal="left" vertical="center"/>
    </xf>
    <xf numFmtId="0" fontId="33" fillId="0" borderId="0" xfId="0" applyFont="1"/>
    <xf numFmtId="0" fontId="15" fillId="0" borderId="0" xfId="0" applyFont="1"/>
    <xf numFmtId="0" fontId="13" fillId="0" borderId="0" xfId="0" applyFont="1" applyAlignment="1">
      <alignment vertical="top"/>
    </xf>
    <xf numFmtId="0" fontId="3" fillId="0" borderId="0" xfId="0" applyFont="1" applyAlignment="1">
      <alignment vertical="top" wrapText="1"/>
    </xf>
    <xf numFmtId="0" fontId="15" fillId="0" borderId="0" xfId="0" applyFont="1" applyAlignment="1">
      <alignment vertical="top" wrapText="1"/>
    </xf>
    <xf numFmtId="0" fontId="18" fillId="0" borderId="0" xfId="0" applyFont="1" applyAlignment="1">
      <alignment vertical="top" wrapText="1"/>
    </xf>
    <xf numFmtId="0" fontId="9" fillId="0" borderId="0" xfId="0" applyFont="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top" wrapText="1"/>
    </xf>
    <xf numFmtId="0" fontId="4" fillId="0" borderId="11" xfId="0" applyFont="1" applyBorder="1" applyAlignment="1">
      <alignment horizontal="center" vertical="top"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xf numFmtId="0" fontId="8" fillId="0" borderId="1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26" fillId="0" borderId="0" xfId="0" applyFont="1" applyBorder="1" applyAlignment="1">
      <alignment horizontal="center" wrapText="1"/>
    </xf>
    <xf numFmtId="0" fontId="12" fillId="0" borderId="0" xfId="0" applyFont="1" applyBorder="1" applyAlignment="1">
      <alignment horizont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3" fillId="0" borderId="0" xfId="0" quotePrefix="1" applyFont="1" applyAlignment="1">
      <alignment horizontal="left" vertical="center" wrapText="1"/>
    </xf>
    <xf numFmtId="0" fontId="4" fillId="0" borderId="0" xfId="0" applyFont="1" applyAlignment="1">
      <alignment horizontal="left"/>
    </xf>
    <xf numFmtId="0" fontId="24" fillId="0" borderId="0" xfId="0" applyFont="1" applyAlignment="1">
      <alignment horizontal="left" vertical="center"/>
    </xf>
    <xf numFmtId="0" fontId="55" fillId="0" borderId="0" xfId="0" applyFont="1" applyAlignment="1">
      <alignment horizontal="left" vertical="center"/>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horizontal="left" vertical="center"/>
    </xf>
    <xf numFmtId="0" fontId="11" fillId="0" borderId="0" xfId="0" applyFont="1" applyBorder="1" applyAlignment="1">
      <alignment horizontal="center" vertic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54"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16" fillId="0" borderId="0" xfId="0" applyFont="1" applyFill="1" applyAlignment="1">
      <alignment horizontal="center"/>
    </xf>
    <xf numFmtId="0" fontId="25" fillId="0" borderId="0" xfId="0" applyFont="1" applyFill="1" applyAlignment="1">
      <alignment horizontal="center"/>
    </xf>
    <xf numFmtId="0" fontId="3" fillId="0" borderId="4" xfId="0" applyFont="1" applyBorder="1" applyAlignment="1">
      <alignment horizontal="left" vertical="center" wrapText="1"/>
    </xf>
    <xf numFmtId="0" fontId="11" fillId="0" borderId="0" xfId="0" applyFont="1" applyBorder="1" applyAlignment="1">
      <alignment horizontal="center"/>
    </xf>
    <xf numFmtId="0" fontId="55" fillId="0" borderId="0" xfId="0" applyFont="1" applyAlignment="1">
      <alignment horizontal="center" vertical="center"/>
    </xf>
    <xf numFmtId="0" fontId="56" fillId="0" borderId="0" xfId="0" applyFont="1" applyAlignment="1">
      <alignment horizontal="center" vertical="center"/>
    </xf>
    <xf numFmtId="0" fontId="15" fillId="12" borderId="0" xfId="0" applyFont="1" applyFill="1" applyBorder="1" applyAlignment="1">
      <alignment horizontal="left" vertical="center" wrapText="1"/>
    </xf>
    <xf numFmtId="0" fontId="6" fillId="0" borderId="2" xfId="0" applyFont="1" applyBorder="1" applyAlignment="1">
      <alignment horizontal="left" wrapText="1"/>
    </xf>
    <xf numFmtId="0" fontId="0" fillId="0" borderId="2" xfId="0" applyBorder="1" applyAlignment="1">
      <alignment horizontal="left" wrapText="1"/>
    </xf>
    <xf numFmtId="0" fontId="23" fillId="0" borderId="0" xfId="0" applyFont="1" applyAlignment="1">
      <alignment horizontal="left" vertical="top" wrapText="1"/>
    </xf>
    <xf numFmtId="0" fontId="23" fillId="0" borderId="0" xfId="0" applyFont="1" applyAlignment="1">
      <alignment horizontal="left" vertical="top"/>
    </xf>
    <xf numFmtId="0" fontId="49" fillId="0" borderId="0" xfId="0" applyFont="1" applyAlignment="1">
      <alignment horizontal="left"/>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left" vertical="top" wrapText="1"/>
    </xf>
    <xf numFmtId="0" fontId="3" fillId="12" borderId="0" xfId="0" quotePrefix="1" applyFont="1" applyFill="1" applyAlignment="1">
      <alignment horizontal="left" vertical="center" wrapText="1"/>
    </xf>
    <xf numFmtId="0" fontId="7" fillId="0" borderId="0" xfId="0" applyFont="1" applyAlignment="1">
      <alignment horizontal="right" vertical="center"/>
    </xf>
    <xf numFmtId="0" fontId="17" fillId="0" borderId="0" xfId="0" applyFont="1" applyAlignment="1">
      <alignment horizontal="left"/>
    </xf>
    <xf numFmtId="0" fontId="13" fillId="0" borderId="0" xfId="0" applyFont="1" applyAlignment="1">
      <alignment horizontal="left" vertical="center"/>
    </xf>
    <xf numFmtId="0" fontId="4" fillId="0" borderId="0" xfId="0" applyFont="1" applyAlignment="1">
      <alignment horizontal="left" wrapText="1"/>
    </xf>
    <xf numFmtId="0" fontId="15" fillId="0" borderId="1" xfId="0" applyFont="1" applyBorder="1" applyAlignment="1">
      <alignment horizontal="left" wrapText="1"/>
    </xf>
    <xf numFmtId="0" fontId="0" fillId="0" borderId="1" xfId="0" applyBorder="1" applyAlignment="1">
      <alignment horizontal="left" wrapText="1"/>
    </xf>
    <xf numFmtId="0" fontId="15" fillId="0" borderId="16" xfId="0" applyFont="1" applyBorder="1" applyAlignment="1">
      <alignment horizontal="left" vertical="top" wrapText="1"/>
    </xf>
    <xf numFmtId="0" fontId="18" fillId="0" borderId="16" xfId="0" applyFont="1" applyBorder="1" applyAlignment="1">
      <alignment horizontal="left" vertical="top" wrapText="1"/>
    </xf>
    <xf numFmtId="0" fontId="6" fillId="0" borderId="2" xfId="0" applyFont="1" applyBorder="1" applyAlignment="1">
      <alignment horizontal="center" wrapText="1"/>
    </xf>
    <xf numFmtId="0" fontId="3" fillId="0" borderId="0" xfId="0" applyFont="1" applyAlignment="1">
      <alignment horizontal="center" wrapText="1"/>
    </xf>
    <xf numFmtId="0" fontId="49" fillId="0" borderId="0" xfId="0" applyFont="1" applyAlignment="1">
      <alignment horizontal="center"/>
    </xf>
    <xf numFmtId="0" fontId="3" fillId="12" borderId="0" xfId="0" quotePrefix="1" applyFont="1" applyFill="1" applyAlignment="1">
      <alignment horizontal="left" vertical="top" wrapText="1"/>
    </xf>
    <xf numFmtId="0" fontId="3" fillId="0" borderId="0" xfId="0" applyFont="1" applyFill="1" applyAlignment="1">
      <alignment horizontal="left" vertical="center" wrapText="1"/>
    </xf>
    <xf numFmtId="0" fontId="3" fillId="12" borderId="0" xfId="0" applyFont="1" applyFill="1" applyAlignment="1">
      <alignment horizontal="left" vertical="top" wrapText="1"/>
    </xf>
    <xf numFmtId="0" fontId="24" fillId="0" borderId="3" xfId="0" applyFont="1" applyBorder="1" applyAlignment="1">
      <alignment horizontal="left" vertical="top"/>
    </xf>
    <xf numFmtId="0" fontId="0" fillId="0" borderId="0" xfId="0" applyBorder="1" applyAlignment="1">
      <alignment horizontal="left" vertical="top"/>
    </xf>
    <xf numFmtId="0" fontId="15" fillId="0" borderId="0" xfId="0" applyFont="1" applyAlignment="1">
      <alignment horizontal="left" vertical="top"/>
    </xf>
    <xf numFmtId="0" fontId="22" fillId="0" borderId="0" xfId="0" applyFont="1" applyAlignment="1">
      <alignment horizontal="left" vertical="top"/>
    </xf>
    <xf numFmtId="0" fontId="15" fillId="0" borderId="0" xfId="0" applyFont="1" applyAlignment="1">
      <alignment horizontal="left"/>
    </xf>
    <xf numFmtId="0" fontId="2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wrapText="1"/>
    </xf>
    <xf numFmtId="0" fontId="10" fillId="0" borderId="6" xfId="0" applyFont="1" applyBorder="1" applyAlignment="1">
      <alignment horizontal="left" vertical="center"/>
    </xf>
    <xf numFmtId="0" fontId="3" fillId="0" borderId="6" xfId="0" applyFont="1" applyBorder="1" applyAlignment="1">
      <alignment horizontal="left" vertical="center"/>
    </xf>
    <xf numFmtId="0" fontId="30" fillId="0" borderId="0" xfId="0" applyFont="1" applyAlignment="1">
      <alignment horizontal="center" wrapText="1"/>
    </xf>
    <xf numFmtId="0" fontId="30" fillId="0" borderId="23" xfId="0" applyFont="1" applyBorder="1" applyAlignment="1">
      <alignment horizontal="center" wrapText="1"/>
    </xf>
    <xf numFmtId="0" fontId="35" fillId="0" borderId="21" xfId="0" applyFont="1" applyBorder="1" applyAlignment="1">
      <alignment horizontal="center"/>
    </xf>
    <xf numFmtId="0" fontId="35" fillId="0" borderId="20" xfId="0" applyFont="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36" fillId="0" borderId="26"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31" fillId="0" borderId="5" xfId="0" applyFont="1" applyBorder="1" applyAlignment="1" applyProtection="1">
      <alignment horizontal="center" vertical="center"/>
      <protection hidden="1"/>
    </xf>
    <xf numFmtId="0" fontId="30" fillId="0" borderId="32" xfId="0" applyFont="1" applyBorder="1" applyAlignment="1">
      <alignment horizontal="center" vertical="center"/>
    </xf>
    <xf numFmtId="0" fontId="30" fillId="0" borderId="31" xfId="0" applyFont="1" applyBorder="1" applyAlignment="1">
      <alignment horizontal="center" vertical="center"/>
    </xf>
    <xf numFmtId="0" fontId="30" fillId="0" borderId="26" xfId="0" applyFont="1" applyBorder="1" applyAlignment="1">
      <alignment vertical="center" textRotation="255"/>
    </xf>
    <xf numFmtId="0" fontId="30" fillId="0" borderId="25" xfId="0" applyFont="1" applyBorder="1" applyAlignment="1">
      <alignment vertical="center" textRotation="255"/>
    </xf>
    <xf numFmtId="0" fontId="30" fillId="0" borderId="24" xfId="0" applyFont="1" applyBorder="1" applyAlignment="1">
      <alignment vertical="center" textRotation="255"/>
    </xf>
    <xf numFmtId="0" fontId="37" fillId="0" borderId="26" xfId="0" applyFont="1" applyBorder="1" applyAlignment="1">
      <alignment textRotation="255" wrapText="1"/>
    </xf>
    <xf numFmtId="0" fontId="37" fillId="0" borderId="25" xfId="0" applyFont="1" applyBorder="1" applyAlignment="1">
      <alignment textRotation="255" wrapText="1"/>
    </xf>
    <xf numFmtId="0" fontId="37" fillId="0" borderId="24" xfId="0" applyFont="1" applyBorder="1" applyAlignment="1">
      <alignment textRotation="255"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0" fillId="3" borderId="24" xfId="0" applyFill="1" applyBorder="1" applyAlignment="1">
      <alignment horizontal="left" vertical="top" wrapText="1"/>
    </xf>
    <xf numFmtId="0" fontId="30" fillId="0" borderId="26"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0" fillId="3" borderId="0" xfId="0" applyFill="1" applyAlignment="1">
      <alignment horizontal="left" vertical="top" wrapText="1"/>
    </xf>
    <xf numFmtId="0" fontId="27" fillId="0" borderId="25" xfId="0" applyFont="1" applyBorder="1" applyAlignment="1">
      <alignment horizontal="center" vertical="center" wrapText="1"/>
    </xf>
    <xf numFmtId="0" fontId="30" fillId="0" borderId="26" xfId="0" applyFont="1" applyBorder="1" applyAlignment="1">
      <alignment horizontal="center" vertical="center" textRotation="255" shrinkToFit="1"/>
    </xf>
    <xf numFmtId="0" fontId="30" fillId="0" borderId="25" xfId="0" applyFont="1" applyBorder="1" applyAlignment="1">
      <alignment horizontal="center" vertical="center" textRotation="255" shrinkToFit="1"/>
    </xf>
    <xf numFmtId="0" fontId="30" fillId="0" borderId="24" xfId="0" applyFont="1" applyBorder="1" applyAlignment="1">
      <alignment horizontal="center" vertical="center" textRotation="255" shrinkToFit="1"/>
    </xf>
    <xf numFmtId="0" fontId="38" fillId="0" borderId="3" xfId="0" applyFont="1" applyBorder="1" applyAlignment="1">
      <alignment horizontal="center" wrapText="1"/>
    </xf>
    <xf numFmtId="0" fontId="38"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4" xfId="0" applyFont="1" applyBorder="1" applyAlignment="1">
      <alignment horizontal="center" vertical="center"/>
    </xf>
    <xf numFmtId="0" fontId="38" fillId="0" borderId="26" xfId="0" applyFont="1" applyBorder="1" applyAlignment="1">
      <alignment horizontal="center" wrapText="1"/>
    </xf>
    <xf numFmtId="0" fontId="38" fillId="0" borderId="25" xfId="0" applyFont="1" applyBorder="1" applyAlignment="1">
      <alignment horizontal="center" wrapText="1"/>
    </xf>
    <xf numFmtId="0" fontId="38" fillId="0" borderId="24" xfId="0" applyFont="1" applyBorder="1" applyAlignment="1">
      <alignment horizont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9" fillId="0" borderId="26"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4" xfId="0" applyFont="1" applyBorder="1" applyAlignment="1">
      <alignment horizontal="center" vertical="center" wrapText="1"/>
    </xf>
    <xf numFmtId="0" fontId="0" fillId="7" borderId="26" xfId="0" applyFill="1" applyBorder="1" applyAlignment="1">
      <alignment horizontal="center" wrapText="1"/>
    </xf>
    <xf numFmtId="0" fontId="0" fillId="7" borderId="24" xfId="0" applyFill="1" applyBorder="1" applyAlignment="1">
      <alignment horizontal="center" wrapText="1"/>
    </xf>
    <xf numFmtId="0" fontId="42" fillId="0" borderId="26" xfId="0" applyFont="1" applyBorder="1" applyAlignment="1">
      <alignment horizontal="center" wrapText="1"/>
    </xf>
    <xf numFmtId="0" fontId="42" fillId="0" borderId="24" xfId="0" applyFont="1" applyBorder="1" applyAlignment="1">
      <alignment horizontal="center" wrapText="1"/>
    </xf>
    <xf numFmtId="0" fontId="27" fillId="0" borderId="26" xfId="0" applyFont="1" applyBorder="1" applyAlignment="1">
      <alignment horizontal="center" vertical="center"/>
    </xf>
    <xf numFmtId="0" fontId="27" fillId="0" borderId="25" xfId="0" applyFont="1" applyBorder="1" applyAlignment="1">
      <alignment horizontal="center" vertical="center"/>
    </xf>
    <xf numFmtId="0" fontId="27" fillId="0" borderId="24" xfId="0" applyFont="1" applyBorder="1" applyAlignment="1">
      <alignment horizontal="center" vertical="center"/>
    </xf>
    <xf numFmtId="0" fontId="30" fillId="0" borderId="0" xfId="0" applyFont="1" applyAlignment="1" applyProtection="1">
      <alignment horizontal="center"/>
      <protection hidden="1"/>
    </xf>
    <xf numFmtId="0" fontId="0" fillId="0" borderId="0" xfId="0" applyAlignment="1" applyProtection="1">
      <alignment horizontal="center"/>
      <protection hidden="1"/>
    </xf>
    <xf numFmtId="0" fontId="44" fillId="10" borderId="9" xfId="0" applyFont="1" applyFill="1" applyBorder="1" applyAlignment="1" applyProtection="1">
      <alignment horizontal="center"/>
      <protection hidden="1"/>
    </xf>
    <xf numFmtId="0" fontId="44" fillId="10" borderId="0" xfId="0" applyFont="1" applyFill="1" applyAlignment="1" applyProtection="1">
      <alignment horizontal="center"/>
      <protection hidden="1"/>
    </xf>
    <xf numFmtId="0" fontId="44" fillId="10" borderId="13" xfId="0" applyFont="1" applyFill="1" applyBorder="1" applyAlignment="1" applyProtection="1">
      <alignment horizontal="center"/>
      <protection hidden="1"/>
    </xf>
    <xf numFmtId="0" fontId="41" fillId="11" borderId="10" xfId="0" applyFont="1" applyFill="1" applyBorder="1" applyAlignment="1" applyProtection="1">
      <alignment horizontal="left" vertical="center" wrapText="1"/>
      <protection locked="0" hidden="1"/>
    </xf>
    <xf numFmtId="0" fontId="41" fillId="11" borderId="14" xfId="0" applyFont="1" applyFill="1" applyBorder="1" applyAlignment="1" applyProtection="1">
      <alignment horizontal="left" vertical="center" wrapText="1"/>
      <protection locked="0" hidden="1"/>
    </xf>
    <xf numFmtId="0" fontId="41"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5" fillId="10" borderId="0" xfId="0" applyFont="1" applyFill="1" applyAlignment="1" applyProtection="1">
      <alignment horizontal="left"/>
      <protection hidden="1"/>
    </xf>
    <xf numFmtId="0" fontId="45"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0" fillId="3" borderId="9" xfId="0" applyFont="1" applyFill="1" applyBorder="1" applyAlignment="1" applyProtection="1">
      <alignment horizontal="center"/>
      <protection hidden="1"/>
    </xf>
    <xf numFmtId="0" fontId="30" fillId="3" borderId="0" xfId="0" applyFont="1" applyFill="1" applyAlignment="1" applyProtection="1">
      <alignment horizontal="center"/>
      <protection hidden="1"/>
    </xf>
    <xf numFmtId="0" fontId="30" fillId="3" borderId="13" xfId="0" applyFont="1" applyFill="1" applyBorder="1" applyAlignment="1" applyProtection="1">
      <alignment horizontal="center"/>
      <protection hidden="1"/>
    </xf>
    <xf numFmtId="0" fontId="30" fillId="11" borderId="21" xfId="0" applyFont="1" applyFill="1" applyBorder="1" applyAlignment="1" applyProtection="1">
      <alignment horizontal="center"/>
      <protection hidden="1"/>
    </xf>
    <xf numFmtId="0" fontId="30" fillId="11" borderId="20" xfId="0" applyFont="1" applyFill="1" applyBorder="1" applyAlignment="1" applyProtection="1">
      <alignment horizontal="center"/>
      <protection hidden="1"/>
    </xf>
    <xf numFmtId="0" fontId="30" fillId="11" borderId="27" xfId="0" applyFont="1" applyFill="1" applyBorder="1" applyAlignment="1" applyProtection="1">
      <alignment horizontal="center"/>
      <protection hidden="1"/>
    </xf>
    <xf numFmtId="0" fontId="30" fillId="0" borderId="9"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33" fillId="10" borderId="9" xfId="0" applyFont="1" applyFill="1" applyBorder="1" applyAlignment="1" applyProtection="1">
      <alignment horizontal="left" wrapText="1"/>
      <protection hidden="1"/>
    </xf>
    <xf numFmtId="0" fontId="33" fillId="10" borderId="0" xfId="0" applyFont="1" applyFill="1" applyAlignment="1" applyProtection="1">
      <alignment horizontal="left" wrapText="1"/>
      <protection hidden="1"/>
    </xf>
    <xf numFmtId="0" fontId="33" fillId="10" borderId="13" xfId="0" applyFont="1" applyFill="1" applyBorder="1" applyAlignment="1" applyProtection="1">
      <alignment horizontal="left" wrapText="1"/>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45" fillId="10" borderId="0" xfId="0" applyFont="1" applyFill="1" applyAlignment="1" applyProtection="1">
      <alignment horizontal="left" vertical="top" wrapText="1"/>
      <protection hidden="1"/>
    </xf>
    <xf numFmtId="0" fontId="45" fillId="10" borderId="13" xfId="0" applyFont="1" applyFill="1" applyBorder="1" applyAlignment="1" applyProtection="1">
      <alignment horizontal="left" vertical="top" wrapText="1"/>
      <protection hidden="1"/>
    </xf>
    <xf numFmtId="0" fontId="30" fillId="11" borderId="21" xfId="0" applyFont="1" applyFill="1" applyBorder="1" applyAlignment="1" applyProtection="1">
      <alignment horizontal="center" vertical="center"/>
      <protection hidden="1"/>
    </xf>
    <xf numFmtId="0" fontId="30" fillId="11" borderId="20" xfId="0" applyFont="1" applyFill="1" applyBorder="1" applyAlignment="1" applyProtection="1">
      <alignment horizontal="center" vertical="center"/>
      <protection hidden="1"/>
    </xf>
    <xf numFmtId="0" fontId="30" fillId="11" borderId="27" xfId="0" applyFont="1" applyFill="1" applyBorder="1" applyAlignment="1" applyProtection="1">
      <alignment horizontal="center" vertical="center"/>
      <protection hidden="1"/>
    </xf>
    <xf numFmtId="0" fontId="0" fillId="10" borderId="13" xfId="0" applyFill="1" applyBorder="1" applyAlignment="1" applyProtection="1">
      <alignment horizontal="left"/>
      <protection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1" fillId="10" borderId="0" xfId="0" applyFont="1" applyFill="1" applyAlignment="1" applyProtection="1">
      <alignment horizontal="left"/>
      <protection hidden="1"/>
    </xf>
    <xf numFmtId="0" fontId="41" fillId="10" borderId="0" xfId="0" applyFont="1" applyFill="1" applyAlignment="1" applyProtection="1">
      <alignment horizontal="left" wrapText="1"/>
      <protection hidden="1"/>
    </xf>
    <xf numFmtId="0" fontId="41" fillId="10" borderId="13" xfId="0" applyFont="1" applyFill="1" applyBorder="1" applyAlignment="1" applyProtection="1">
      <alignment horizontal="left"/>
      <protection hidden="1"/>
    </xf>
    <xf numFmtId="0" fontId="41" fillId="10" borderId="9" xfId="0" applyFont="1" applyFill="1" applyBorder="1" applyAlignment="1" applyProtection="1">
      <alignment horizontal="left" vertical="top" wrapText="1"/>
      <protection hidden="1"/>
    </xf>
    <xf numFmtId="0" fontId="41" fillId="10" borderId="0" xfId="0" applyFont="1" applyFill="1" applyAlignment="1" applyProtection="1">
      <alignment horizontal="left" vertical="top" wrapText="1"/>
      <protection hidden="1"/>
    </xf>
    <xf numFmtId="0" fontId="41" fillId="10" borderId="13" xfId="0" applyFont="1" applyFill="1" applyBorder="1" applyAlignment="1" applyProtection="1">
      <alignment horizontal="left" vertical="top" wrapText="1"/>
      <protection hidden="1"/>
    </xf>
    <xf numFmtId="0" fontId="35" fillId="8" borderId="21" xfId="0" applyFont="1" applyFill="1" applyBorder="1" applyAlignment="1" applyProtection="1">
      <alignment horizontal="center"/>
      <protection hidden="1"/>
    </xf>
    <xf numFmtId="0" fontId="35" fillId="8" borderId="20" xfId="0" applyFont="1" applyFill="1" applyBorder="1" applyAlignment="1" applyProtection="1">
      <alignment horizontal="center"/>
      <protection hidden="1"/>
    </xf>
    <xf numFmtId="0" fontId="35" fillId="8" borderId="27" xfId="0" applyFont="1" applyFill="1" applyBorder="1" applyAlignment="1" applyProtection="1">
      <alignment horizontal="center"/>
      <protection hidden="1"/>
    </xf>
    <xf numFmtId="0" fontId="38" fillId="0" borderId="20" xfId="0" applyFont="1" applyBorder="1" applyAlignment="1" applyProtection="1">
      <alignment horizontal="center"/>
      <protection hidden="1"/>
    </xf>
    <xf numFmtId="0" fontId="30" fillId="11" borderId="21" xfId="0" applyFont="1" applyFill="1" applyBorder="1" applyAlignment="1" applyProtection="1">
      <alignment horizontal="center" wrapText="1"/>
      <protection hidden="1"/>
    </xf>
    <xf numFmtId="0" fontId="30" fillId="11" borderId="20" xfId="0" applyFont="1" applyFill="1" applyBorder="1" applyAlignment="1" applyProtection="1">
      <alignment horizontal="center" wrapText="1"/>
      <protection hidden="1"/>
    </xf>
    <xf numFmtId="0" fontId="30"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9" fillId="0" borderId="2" xfId="0" applyFont="1" applyBorder="1" applyAlignment="1">
      <alignment horizontal="center" vertical="center"/>
    </xf>
  </cellXfs>
  <cellStyles count="1">
    <cellStyle name="Standaard"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xmlns:c16r2="http://schemas.microsoft.com/office/drawing/2015/06/char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xmlns:c16r2="http://schemas.microsoft.com/office/drawing/2015/06/char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xmlns:c16r2="http://schemas.microsoft.com/office/drawing/2015/06/char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xmlns:c16r2="http://schemas.microsoft.com/office/drawing/2015/06/char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104923608"/>
        <c:axId val="176530480"/>
      </c:barChart>
      <c:catAx>
        <c:axId val="104923608"/>
        <c:scaling>
          <c:orientation val="minMax"/>
        </c:scaling>
        <c:delete val="1"/>
        <c:axPos val="l"/>
        <c:majorTickMark val="out"/>
        <c:minorTickMark val="none"/>
        <c:tickLblPos val="nextTo"/>
        <c:crossAx val="176530480"/>
        <c:crosses val="autoZero"/>
        <c:auto val="1"/>
        <c:lblAlgn val="ctr"/>
        <c:lblOffset val="100"/>
        <c:noMultiLvlLbl val="0"/>
      </c:catAx>
      <c:valAx>
        <c:axId val="176530480"/>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104923608"/>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xmlns:c16r2="http://schemas.microsoft.com/office/drawing/2015/06/char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xmlns:c16r2="http://schemas.microsoft.com/office/drawing/2015/06/char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217781264"/>
        <c:axId val="217783696"/>
      </c:barChart>
      <c:catAx>
        <c:axId val="217781264"/>
        <c:scaling>
          <c:orientation val="minMax"/>
        </c:scaling>
        <c:delete val="1"/>
        <c:axPos val="l"/>
        <c:majorTickMark val="out"/>
        <c:minorTickMark val="none"/>
        <c:tickLblPos val="nextTo"/>
        <c:crossAx val="217783696"/>
        <c:crosses val="autoZero"/>
        <c:auto val="1"/>
        <c:lblAlgn val="ctr"/>
        <c:lblOffset val="100"/>
        <c:noMultiLvlLbl val="0"/>
      </c:catAx>
      <c:valAx>
        <c:axId val="217783696"/>
        <c:scaling>
          <c:orientation val="minMax"/>
        </c:scaling>
        <c:delete val="1"/>
        <c:axPos val="b"/>
        <c:numFmt formatCode="0%" sourceLinked="1"/>
        <c:majorTickMark val="out"/>
        <c:minorTickMark val="none"/>
        <c:tickLblPos val="nextTo"/>
        <c:crossAx val="21778126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xmlns:c16r2="http://schemas.microsoft.com/office/drawing/2015/06/char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xmlns:c16r2="http://schemas.microsoft.com/office/drawing/2015/06/char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xmlns:c16r2="http://schemas.microsoft.com/office/drawing/2015/06/char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xmlns:c16r2="http://schemas.microsoft.com/office/drawing/2015/06/char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217847456"/>
        <c:axId val="217849888"/>
      </c:barChart>
      <c:catAx>
        <c:axId val="217847456"/>
        <c:scaling>
          <c:orientation val="minMax"/>
        </c:scaling>
        <c:delete val="1"/>
        <c:axPos val="l"/>
        <c:majorTickMark val="out"/>
        <c:minorTickMark val="none"/>
        <c:tickLblPos val="nextTo"/>
        <c:crossAx val="217849888"/>
        <c:crosses val="autoZero"/>
        <c:auto val="1"/>
        <c:lblAlgn val="ctr"/>
        <c:lblOffset val="100"/>
        <c:noMultiLvlLbl val="0"/>
      </c:catAx>
      <c:valAx>
        <c:axId val="217849888"/>
        <c:scaling>
          <c:orientation val="minMax"/>
        </c:scaling>
        <c:delete val="1"/>
        <c:axPos val="b"/>
        <c:numFmt formatCode="0%" sourceLinked="1"/>
        <c:majorTickMark val="out"/>
        <c:minorTickMark val="none"/>
        <c:tickLblPos val="nextTo"/>
        <c:crossAx val="21784745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217927384"/>
        <c:axId val="217927768"/>
      </c:barChart>
      <c:catAx>
        <c:axId val="217927384"/>
        <c:scaling>
          <c:orientation val="minMax"/>
        </c:scaling>
        <c:delete val="1"/>
        <c:axPos val="l"/>
        <c:majorTickMark val="out"/>
        <c:minorTickMark val="none"/>
        <c:tickLblPos val="nextTo"/>
        <c:crossAx val="217927768"/>
        <c:crosses val="autoZero"/>
        <c:auto val="1"/>
        <c:lblAlgn val="ctr"/>
        <c:lblOffset val="100"/>
        <c:noMultiLvlLbl val="0"/>
      </c:catAx>
      <c:valAx>
        <c:axId val="217927768"/>
        <c:scaling>
          <c:orientation val="minMax"/>
          <c:max val="24"/>
          <c:min val="0"/>
        </c:scaling>
        <c:delete val="0"/>
        <c:axPos val="b"/>
        <c:numFmt formatCode="General" sourceLinked="1"/>
        <c:majorTickMark val="none"/>
        <c:minorTickMark val="none"/>
        <c:tickLblPos val="none"/>
        <c:spPr>
          <a:noFill/>
          <a:ln>
            <a:noFill/>
          </a:ln>
        </c:spPr>
        <c:crossAx val="21792738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xmlns:c16r2="http://schemas.microsoft.com/office/drawing/2015/06/char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xmlns:c16r2="http://schemas.microsoft.com/office/drawing/2015/06/char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217875848"/>
        <c:axId val="217921904"/>
      </c:barChart>
      <c:catAx>
        <c:axId val="217875848"/>
        <c:scaling>
          <c:orientation val="minMax"/>
        </c:scaling>
        <c:delete val="1"/>
        <c:axPos val="l"/>
        <c:numFmt formatCode="General" sourceLinked="1"/>
        <c:majorTickMark val="out"/>
        <c:minorTickMark val="none"/>
        <c:tickLblPos val="nextTo"/>
        <c:crossAx val="217921904"/>
        <c:crosses val="autoZero"/>
        <c:auto val="0"/>
        <c:lblAlgn val="ctr"/>
        <c:lblOffset val="100"/>
        <c:noMultiLvlLbl val="0"/>
      </c:catAx>
      <c:valAx>
        <c:axId val="217921904"/>
        <c:scaling>
          <c:orientation val="minMax"/>
        </c:scaling>
        <c:delete val="1"/>
        <c:axPos val="b"/>
        <c:numFmt formatCode="0%" sourceLinked="1"/>
        <c:majorTickMark val="out"/>
        <c:minorTickMark val="none"/>
        <c:tickLblPos val="nextTo"/>
        <c:crossAx val="21787584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 xmlns:a16="http://schemas.microsoft.com/office/drawing/2014/main"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 xmlns:a16="http://schemas.microsoft.com/office/drawing/2014/main"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 xmlns:a16="http://schemas.microsoft.com/office/drawing/2014/main"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 xmlns:a16="http://schemas.microsoft.com/office/drawing/2014/main"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 xmlns:a16="http://schemas.microsoft.com/office/drawing/2014/main"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01"/>
  <sheetViews>
    <sheetView showGridLines="0" tabSelected="1" zoomScaleNormal="100" workbookViewId="0">
      <selection activeCell="A2" sqref="A2:I2"/>
    </sheetView>
  </sheetViews>
  <sheetFormatPr defaultColWidth="9.140625" defaultRowHeight="15" x14ac:dyDescent="0.25"/>
  <cols>
    <col min="2" max="2" width="6.140625" customWidth="1"/>
    <col min="3" max="3" width="10.140625" customWidth="1"/>
    <col min="7" max="7" width="11" customWidth="1"/>
    <col min="8" max="8" width="10.42578125" customWidth="1"/>
    <col min="9" max="9" width="9.85546875" customWidth="1"/>
  </cols>
  <sheetData>
    <row r="1" spans="1:9" x14ac:dyDescent="0.25">
      <c r="A1" s="3"/>
      <c r="B1" s="3"/>
      <c r="C1" s="3"/>
      <c r="D1" s="3"/>
      <c r="E1" s="3"/>
      <c r="F1" s="3"/>
      <c r="G1" s="3"/>
      <c r="H1" s="3"/>
      <c r="I1" s="3"/>
    </row>
    <row r="2" spans="1:9" ht="24" customHeight="1" x14ac:dyDescent="0.25">
      <c r="A2" s="268" t="s">
        <v>147</v>
      </c>
      <c r="B2" s="269"/>
      <c r="C2" s="269"/>
      <c r="D2" s="269"/>
      <c r="E2" s="269"/>
      <c r="F2" s="269"/>
      <c r="G2" s="269"/>
      <c r="H2" s="269"/>
      <c r="I2" s="269"/>
    </row>
    <row r="3" spans="1:9" ht="32.1" customHeight="1" x14ac:dyDescent="0.25">
      <c r="A3" s="220" t="s">
        <v>0</v>
      </c>
      <c r="B3" s="220"/>
      <c r="C3" s="220"/>
      <c r="D3" s="220"/>
      <c r="E3" s="220"/>
      <c r="F3" s="220"/>
      <c r="G3" s="220"/>
      <c r="H3" s="220"/>
      <c r="I3" s="220"/>
    </row>
    <row r="4" spans="1:9" ht="16.5" customHeight="1" x14ac:dyDescent="0.25">
      <c r="A4" s="221" t="s">
        <v>1</v>
      </c>
      <c r="B4" s="221"/>
      <c r="C4" s="221"/>
      <c r="D4" s="221"/>
      <c r="E4" s="221"/>
      <c r="F4" s="221"/>
      <c r="G4" s="221"/>
      <c r="H4" s="221"/>
      <c r="I4" s="221"/>
    </row>
    <row r="5" spans="1:9" ht="16.5" customHeight="1" x14ac:dyDescent="0.25">
      <c r="A5" s="204" t="s">
        <v>335</v>
      </c>
      <c r="B5" s="205"/>
      <c r="C5" s="205"/>
      <c r="D5" s="205"/>
      <c r="E5" s="205"/>
      <c r="F5" s="205"/>
      <c r="G5" s="205"/>
      <c r="H5" s="205"/>
      <c r="I5" s="205"/>
    </row>
    <row r="6" spans="1:9" ht="16.5" customHeight="1" x14ac:dyDescent="0.25">
      <c r="A6" s="275" t="s">
        <v>336</v>
      </c>
      <c r="B6" s="275"/>
      <c r="C6" s="275"/>
      <c r="D6" s="275"/>
      <c r="E6" s="275"/>
      <c r="F6" s="275"/>
      <c r="G6" s="275"/>
      <c r="H6" s="275"/>
      <c r="I6" s="275"/>
    </row>
    <row r="7" spans="1:9" ht="14.45" customHeight="1" x14ac:dyDescent="0.25">
      <c r="A7" s="275" t="s">
        <v>337</v>
      </c>
      <c r="B7" s="275"/>
      <c r="C7" s="275"/>
      <c r="D7" s="275"/>
      <c r="E7" s="275"/>
      <c r="F7" s="275"/>
      <c r="G7" s="275"/>
      <c r="H7" s="275"/>
      <c r="I7" s="275"/>
    </row>
    <row r="8" spans="1:9" ht="29.1" customHeight="1" x14ac:dyDescent="0.25">
      <c r="A8" s="273" t="s">
        <v>339</v>
      </c>
      <c r="B8" s="274"/>
      <c r="C8" s="274"/>
      <c r="D8" s="274"/>
      <c r="E8" s="274"/>
      <c r="F8" s="274"/>
      <c r="G8" s="274"/>
      <c r="H8" s="274"/>
      <c r="I8" s="274"/>
    </row>
    <row r="9" spans="1:9" ht="13.5" customHeight="1" x14ac:dyDescent="0.25">
      <c r="A9" s="282" t="s">
        <v>338</v>
      </c>
      <c r="B9" s="282"/>
      <c r="C9" s="282"/>
      <c r="D9" s="282"/>
      <c r="E9" s="282"/>
      <c r="F9" s="282"/>
      <c r="G9" s="282"/>
      <c r="H9" s="282"/>
      <c r="I9" s="282"/>
    </row>
    <row r="10" spans="1:9" ht="14.25" customHeight="1" x14ac:dyDescent="0.25">
      <c r="A10" s="45"/>
      <c r="B10" s="45"/>
      <c r="C10" s="45"/>
      <c r="D10" s="45"/>
      <c r="E10" s="45"/>
      <c r="F10" s="45"/>
      <c r="G10" s="45"/>
      <c r="H10" s="45"/>
      <c r="I10" s="45"/>
    </row>
    <row r="11" spans="1:9" ht="14.25" customHeight="1" x14ac:dyDescent="0.25">
      <c r="A11" s="284" t="s">
        <v>160</v>
      </c>
      <c r="B11" s="284"/>
      <c r="C11" s="284"/>
      <c r="D11" s="284"/>
      <c r="E11" s="284"/>
      <c r="F11" s="284"/>
      <c r="G11" s="284"/>
      <c r="H11" s="284"/>
      <c r="I11" s="284"/>
    </row>
    <row r="12" spans="1:9" ht="14.25" customHeight="1" x14ac:dyDescent="0.25">
      <c r="A12" s="284"/>
      <c r="B12" s="284"/>
      <c r="C12" s="284"/>
      <c r="D12" s="284"/>
      <c r="E12" s="284"/>
      <c r="F12" s="284"/>
      <c r="G12" s="284"/>
      <c r="H12" s="284"/>
      <c r="I12" s="284"/>
    </row>
    <row r="13" spans="1:9" ht="14.25" customHeight="1" x14ac:dyDescent="0.25">
      <c r="A13" s="284"/>
      <c r="B13" s="284"/>
      <c r="C13" s="284"/>
      <c r="D13" s="284"/>
      <c r="E13" s="284"/>
      <c r="F13" s="284"/>
      <c r="G13" s="284"/>
      <c r="H13" s="284"/>
      <c r="I13" s="284"/>
    </row>
    <row r="14" spans="1:9" ht="25.15" customHeight="1" x14ac:dyDescent="0.25">
      <c r="A14" s="284"/>
      <c r="B14" s="284"/>
      <c r="C14" s="284"/>
      <c r="D14" s="284"/>
      <c r="E14" s="284"/>
      <c r="F14" s="284"/>
      <c r="G14" s="284"/>
      <c r="H14" s="284"/>
      <c r="I14" s="284"/>
    </row>
    <row r="15" spans="1:9" ht="14.45" customHeight="1" x14ac:dyDescent="0.25">
      <c r="A15" s="270" t="s">
        <v>363</v>
      </c>
      <c r="B15" s="270"/>
      <c r="C15" s="270"/>
      <c r="D15" s="270"/>
      <c r="E15" s="270"/>
      <c r="F15" s="270"/>
      <c r="G15" s="270"/>
      <c r="H15" s="270"/>
      <c r="I15" s="270"/>
    </row>
    <row r="16" spans="1:9" ht="14.45" customHeight="1" x14ac:dyDescent="0.25">
      <c r="A16" s="270"/>
      <c r="B16" s="270"/>
      <c r="C16" s="270"/>
      <c r="D16" s="270"/>
      <c r="E16" s="270"/>
      <c r="F16" s="270"/>
      <c r="G16" s="270"/>
      <c r="H16" s="270"/>
      <c r="I16" s="270"/>
    </row>
    <row r="17" spans="1:9" ht="14.45" customHeight="1" x14ac:dyDescent="0.25">
      <c r="A17" s="270"/>
      <c r="B17" s="270"/>
      <c r="C17" s="270"/>
      <c r="D17" s="270"/>
      <c r="E17" s="270"/>
      <c r="F17" s="270"/>
      <c r="G17" s="270"/>
      <c r="H17" s="270"/>
      <c r="I17" s="270"/>
    </row>
    <row r="18" spans="1:9" x14ac:dyDescent="0.25">
      <c r="A18" s="270"/>
      <c r="B18" s="270"/>
      <c r="C18" s="270"/>
      <c r="D18" s="270"/>
      <c r="E18" s="270"/>
      <c r="F18" s="270"/>
      <c r="G18" s="270"/>
      <c r="H18" s="270"/>
      <c r="I18" s="270"/>
    </row>
    <row r="19" spans="1:9" x14ac:dyDescent="0.25">
      <c r="A19" s="270"/>
      <c r="B19" s="270"/>
      <c r="C19" s="270"/>
      <c r="D19" s="270"/>
      <c r="E19" s="270"/>
      <c r="F19" s="270"/>
      <c r="G19" s="270"/>
      <c r="H19" s="270"/>
      <c r="I19" s="270"/>
    </row>
    <row r="20" spans="1:9" ht="14.45" customHeight="1" x14ac:dyDescent="0.25">
      <c r="A20" s="270"/>
      <c r="B20" s="270"/>
      <c r="C20" s="270"/>
      <c r="D20" s="270"/>
      <c r="E20" s="270"/>
      <c r="F20" s="270"/>
      <c r="G20" s="270"/>
      <c r="H20" s="270"/>
      <c r="I20" s="270"/>
    </row>
    <row r="21" spans="1:9" ht="14.25" customHeight="1" x14ac:dyDescent="0.25">
      <c r="A21" s="222" t="s">
        <v>2</v>
      </c>
      <c r="B21" s="222"/>
      <c r="C21" s="222"/>
      <c r="D21" s="222"/>
      <c r="E21" s="222"/>
      <c r="F21" s="222"/>
      <c r="G21" s="222"/>
      <c r="H21" s="222"/>
      <c r="I21" s="222"/>
    </row>
    <row r="22" spans="1:9" ht="47.1" customHeight="1" x14ac:dyDescent="0.25">
      <c r="A22" s="222"/>
      <c r="B22" s="222"/>
      <c r="C22" s="222"/>
      <c r="D22" s="222"/>
      <c r="E22" s="222"/>
      <c r="F22" s="222"/>
      <c r="G22" s="222"/>
      <c r="H22" s="222"/>
      <c r="I22" s="222"/>
    </row>
    <row r="23" spans="1:9" ht="14.45" customHeight="1" x14ac:dyDescent="0.25">
      <c r="A23" s="223"/>
      <c r="B23" s="223"/>
      <c r="C23" s="223"/>
      <c r="D23" s="223"/>
      <c r="E23" s="223"/>
      <c r="F23" s="223"/>
      <c r="G23" s="223"/>
      <c r="H23" s="223"/>
      <c r="I23" s="223"/>
    </row>
    <row r="24" spans="1:9" ht="14.45" customHeight="1" x14ac:dyDescent="0.25">
      <c r="A24" s="35"/>
      <c r="B24" s="35"/>
      <c r="C24" s="35"/>
      <c r="D24" s="35"/>
      <c r="E24" s="35"/>
      <c r="F24" s="35"/>
      <c r="G24" s="35"/>
      <c r="H24" s="35"/>
      <c r="I24" s="35"/>
    </row>
    <row r="25" spans="1:9" x14ac:dyDescent="0.25">
      <c r="A25" s="271" t="s">
        <v>3</v>
      </c>
      <c r="B25" s="272"/>
      <c r="C25" s="272"/>
      <c r="D25" s="272"/>
      <c r="E25" s="272"/>
      <c r="F25" s="272"/>
      <c r="G25" s="272"/>
      <c r="H25" s="272"/>
      <c r="I25" s="272"/>
    </row>
    <row r="27" spans="1:9" x14ac:dyDescent="0.25">
      <c r="A27" s="250" t="s">
        <v>340</v>
      </c>
      <c r="B27" s="249"/>
      <c r="C27" s="249"/>
      <c r="D27" s="249"/>
      <c r="E27" s="249"/>
      <c r="F27" s="250" t="s">
        <v>341</v>
      </c>
      <c r="G27" s="249"/>
      <c r="H27" s="249"/>
      <c r="I27" s="249"/>
    </row>
    <row r="28" spans="1:9" x14ac:dyDescent="0.25">
      <c r="A28" s="250" t="s">
        <v>342</v>
      </c>
      <c r="B28" s="249"/>
      <c r="C28" s="249"/>
      <c r="D28" s="249"/>
      <c r="E28" s="249"/>
      <c r="F28" s="249"/>
      <c r="G28" s="249"/>
      <c r="H28" s="6" t="s">
        <v>343</v>
      </c>
      <c r="I28" s="6" t="s">
        <v>344</v>
      </c>
    </row>
    <row r="29" spans="1:9" x14ac:dyDescent="0.25">
      <c r="A29" s="280" t="s">
        <v>345</v>
      </c>
      <c r="B29" s="281"/>
      <c r="C29" s="250" t="s">
        <v>346</v>
      </c>
      <c r="D29" s="249"/>
      <c r="E29" s="249"/>
      <c r="F29" s="249"/>
      <c r="G29" s="249"/>
      <c r="H29" s="249"/>
      <c r="I29" s="249"/>
    </row>
    <row r="30" spans="1:9" x14ac:dyDescent="0.25">
      <c r="A30" s="250" t="s">
        <v>347</v>
      </c>
      <c r="B30" s="249"/>
      <c r="C30" s="249"/>
      <c r="D30" s="249"/>
      <c r="E30" s="249"/>
      <c r="F30" s="249"/>
      <c r="G30" s="249"/>
      <c r="H30" s="249"/>
      <c r="I30" s="249"/>
    </row>
    <row r="31" spans="1:9" x14ac:dyDescent="0.25">
      <c r="A31" s="250" t="s">
        <v>348</v>
      </c>
      <c r="B31" s="249"/>
      <c r="C31" s="249"/>
      <c r="D31" s="249"/>
      <c r="E31" s="249"/>
      <c r="F31" s="249"/>
      <c r="G31" s="249"/>
      <c r="H31" s="249"/>
      <c r="I31" s="249"/>
    </row>
    <row r="32" spans="1:9" x14ac:dyDescent="0.25">
      <c r="A32" s="250" t="s">
        <v>349</v>
      </c>
      <c r="B32" s="249"/>
      <c r="C32" s="249"/>
      <c r="D32" s="249"/>
      <c r="E32" s="249"/>
      <c r="F32" s="249"/>
      <c r="G32" s="249"/>
      <c r="H32" s="249"/>
      <c r="I32" s="249"/>
    </row>
    <row r="34" spans="1:16" x14ac:dyDescent="0.25">
      <c r="B34" s="224" t="s">
        <v>5</v>
      </c>
      <c r="C34" s="247"/>
      <c r="D34" s="247"/>
      <c r="E34" s="247"/>
      <c r="F34" s="247"/>
      <c r="G34" s="247"/>
      <c r="H34" s="247"/>
      <c r="I34" s="247"/>
      <c r="J34" s="4" t="s">
        <v>359</v>
      </c>
      <c r="K34" s="4" t="s">
        <v>360</v>
      </c>
    </row>
    <row r="35" spans="1:16" x14ac:dyDescent="0.25">
      <c r="B35" s="224" t="s">
        <v>6</v>
      </c>
      <c r="C35" s="247"/>
      <c r="D35" s="247"/>
      <c r="E35" s="247"/>
      <c r="F35" s="247"/>
      <c r="G35" s="4" t="s">
        <v>4</v>
      </c>
      <c r="H35" s="3" t="s">
        <v>114</v>
      </c>
    </row>
    <row r="36" spans="1:16" x14ac:dyDescent="0.25">
      <c r="G36" s="4" t="s">
        <v>4</v>
      </c>
      <c r="H36" s="3" t="s">
        <v>115</v>
      </c>
    </row>
    <row r="37" spans="1:16" ht="24" customHeight="1" x14ac:dyDescent="0.25">
      <c r="G37" s="4"/>
    </row>
    <row r="38" spans="1:16" ht="18" customHeight="1" x14ac:dyDescent="0.25">
      <c r="A38" s="300" t="s">
        <v>350</v>
      </c>
      <c r="B38" s="253"/>
      <c r="C38" s="253"/>
      <c r="D38" s="253"/>
      <c r="E38" s="253"/>
      <c r="F38" s="253"/>
      <c r="G38" s="253"/>
      <c r="H38" s="253"/>
      <c r="I38" s="254"/>
    </row>
    <row r="39" spans="1:16" ht="16.5" customHeight="1" x14ac:dyDescent="0.25">
      <c r="A39" s="255"/>
      <c r="B39" s="301"/>
      <c r="C39" s="301"/>
      <c r="D39" s="301"/>
      <c r="E39" s="301"/>
      <c r="F39" s="301"/>
      <c r="G39" s="301"/>
      <c r="H39" s="301"/>
      <c r="I39" s="257"/>
      <c r="P39" s="46"/>
    </row>
    <row r="40" spans="1:16" ht="18" customHeight="1" x14ac:dyDescent="0.25">
      <c r="A40" s="255"/>
      <c r="B40" s="301"/>
      <c r="C40" s="301"/>
      <c r="D40" s="301"/>
      <c r="E40" s="301"/>
      <c r="F40" s="301"/>
      <c r="G40" s="301"/>
      <c r="H40" s="301"/>
      <c r="I40" s="257"/>
    </row>
    <row r="41" spans="1:16" ht="15.75" customHeight="1" x14ac:dyDescent="0.25">
      <c r="A41" s="255"/>
      <c r="B41" s="301"/>
      <c r="C41" s="301"/>
      <c r="D41" s="301"/>
      <c r="E41" s="301"/>
      <c r="F41" s="301"/>
      <c r="G41" s="301"/>
      <c r="H41" s="301"/>
      <c r="I41" s="257"/>
    </row>
    <row r="42" spans="1:16" x14ac:dyDescent="0.25">
      <c r="A42" s="258"/>
      <c r="B42" s="259"/>
      <c r="C42" s="259"/>
      <c r="D42" s="259"/>
      <c r="E42" s="259"/>
      <c r="F42" s="259"/>
      <c r="G42" s="259"/>
      <c r="H42" s="259"/>
      <c r="I42" s="260"/>
    </row>
    <row r="43" spans="1:16" x14ac:dyDescent="0.25">
      <c r="G43" s="4"/>
    </row>
    <row r="44" spans="1:16" ht="17.25" customHeight="1" x14ac:dyDescent="0.25">
      <c r="A44" s="302" t="s">
        <v>148</v>
      </c>
      <c r="B44" s="256"/>
      <c r="C44" s="256"/>
      <c r="D44" s="256"/>
      <c r="E44" s="256"/>
      <c r="G44" s="4"/>
    </row>
    <row r="45" spans="1:16" x14ac:dyDescent="0.25">
      <c r="A45" s="57" t="s">
        <v>4</v>
      </c>
      <c r="B45" s="302" t="s">
        <v>156</v>
      </c>
      <c r="C45" s="303"/>
      <c r="D45" s="303"/>
      <c r="E45" s="56"/>
      <c r="G45" s="4"/>
    </row>
    <row r="46" spans="1:16" x14ac:dyDescent="0.25">
      <c r="A46" s="23" t="s">
        <v>4</v>
      </c>
      <c r="B46" s="304" t="s">
        <v>155</v>
      </c>
      <c r="C46" s="305"/>
      <c r="D46" s="305"/>
      <c r="G46" s="4"/>
    </row>
    <row r="47" spans="1:16" ht="22.5" customHeight="1" x14ac:dyDescent="0.25">
      <c r="G47" s="4"/>
    </row>
    <row r="48" spans="1:16" x14ac:dyDescent="0.25">
      <c r="A48" s="277" t="s">
        <v>150</v>
      </c>
      <c r="B48" s="278"/>
      <c r="C48" s="278"/>
      <c r="D48" s="278"/>
      <c r="E48" s="278"/>
      <c r="F48" s="278"/>
      <c r="G48" s="278"/>
      <c r="H48" s="278"/>
      <c r="I48" s="278"/>
    </row>
    <row r="49" spans="1:9" ht="17.25" customHeight="1" x14ac:dyDescent="0.25">
      <c r="A49" s="279"/>
      <c r="B49" s="279"/>
      <c r="C49" s="279"/>
      <c r="D49" s="279"/>
      <c r="E49" s="279"/>
      <c r="F49" s="279"/>
      <c r="G49" s="279"/>
      <c r="H49" s="279"/>
      <c r="I49" s="279"/>
    </row>
    <row r="51" spans="1:9" x14ac:dyDescent="0.25">
      <c r="A51" s="251" t="s">
        <v>161</v>
      </c>
      <c r="B51" s="251"/>
      <c r="C51" s="251"/>
      <c r="D51" s="251"/>
      <c r="E51" s="251"/>
      <c r="F51" s="251"/>
      <c r="G51" s="251"/>
      <c r="H51" s="251"/>
      <c r="I51" s="251"/>
    </row>
    <row r="52" spans="1:9" x14ac:dyDescent="0.25">
      <c r="A52" s="251"/>
      <c r="B52" s="251"/>
      <c r="C52" s="251"/>
      <c r="D52" s="251"/>
      <c r="E52" s="251"/>
      <c r="F52" s="251"/>
      <c r="G52" s="251"/>
      <c r="H52" s="251"/>
      <c r="I52" s="251"/>
    </row>
    <row r="53" spans="1:9" x14ac:dyDescent="0.25">
      <c r="A53" s="251"/>
      <c r="B53" s="251"/>
      <c r="C53" s="251"/>
      <c r="D53" s="251"/>
      <c r="E53" s="251"/>
      <c r="F53" s="251"/>
      <c r="G53" s="251"/>
      <c r="H53" s="251"/>
      <c r="I53" s="251"/>
    </row>
    <row r="55" spans="1:9" x14ac:dyDescent="0.25">
      <c r="A55" s="242" t="s">
        <v>152</v>
      </c>
      <c r="B55" s="249"/>
      <c r="C55" s="249"/>
      <c r="D55" s="249"/>
      <c r="E55" s="249"/>
      <c r="F55" s="249"/>
      <c r="G55" s="249"/>
      <c r="H55" s="249"/>
      <c r="I55" s="249"/>
    </row>
    <row r="56" spans="1:9" x14ac:dyDescent="0.25">
      <c r="A56" s="4" t="s">
        <v>4</v>
      </c>
      <c r="B56" s="250" t="s">
        <v>75</v>
      </c>
      <c r="C56" s="249"/>
      <c r="D56" s="249"/>
      <c r="E56" s="249"/>
      <c r="F56" s="249"/>
      <c r="G56" s="249"/>
      <c r="H56" s="249"/>
      <c r="I56" s="249"/>
    </row>
    <row r="57" spans="1:9" x14ac:dyDescent="0.25">
      <c r="A57" s="4" t="s">
        <v>4</v>
      </c>
      <c r="B57" s="250" t="s">
        <v>76</v>
      </c>
      <c r="C57" s="249"/>
      <c r="D57" s="249"/>
      <c r="E57" s="249"/>
      <c r="F57" s="249"/>
      <c r="G57" s="249"/>
      <c r="H57" s="249"/>
      <c r="I57" s="249"/>
    </row>
    <row r="58" spans="1:9" x14ac:dyDescent="0.25">
      <c r="A58" s="4" t="s">
        <v>4</v>
      </c>
      <c r="B58" s="250" t="s">
        <v>77</v>
      </c>
      <c r="C58" s="249"/>
      <c r="D58" s="249"/>
      <c r="E58" s="249"/>
      <c r="F58" s="249"/>
      <c r="G58" s="249"/>
      <c r="H58" s="249"/>
      <c r="I58" s="249"/>
    </row>
    <row r="59" spans="1:9" x14ac:dyDescent="0.25">
      <c r="A59" s="4" t="s">
        <v>4</v>
      </c>
      <c r="B59" s="250" t="s">
        <v>78</v>
      </c>
      <c r="C59" s="249"/>
      <c r="D59" s="249"/>
      <c r="E59" s="249"/>
      <c r="F59" s="249"/>
      <c r="G59" s="249"/>
      <c r="H59" s="249"/>
      <c r="I59" s="249"/>
    </row>
    <row r="60" spans="1:9" x14ac:dyDescent="0.25">
      <c r="A60" s="4" t="s">
        <v>4</v>
      </c>
      <c r="B60" s="250" t="s">
        <v>79</v>
      </c>
      <c r="C60" s="249"/>
      <c r="D60" s="249"/>
      <c r="E60" s="249"/>
      <c r="F60" s="249"/>
      <c r="G60" s="249"/>
      <c r="H60" s="249"/>
      <c r="I60" s="249"/>
    </row>
    <row r="61" spans="1:9" x14ac:dyDescent="0.25">
      <c r="A61" s="4"/>
      <c r="B61" s="36"/>
      <c r="C61" s="36"/>
      <c r="D61" s="36"/>
      <c r="E61" s="36"/>
      <c r="F61" s="36"/>
      <c r="G61" s="36"/>
      <c r="H61" s="36"/>
      <c r="I61" s="36"/>
    </row>
    <row r="63" spans="1:9" x14ac:dyDescent="0.25">
      <c r="A63" s="289" t="s">
        <v>107</v>
      </c>
      <c r="B63" s="289"/>
      <c r="C63" s="289"/>
      <c r="D63" s="289"/>
      <c r="E63" s="289"/>
      <c r="F63" s="289"/>
      <c r="G63" s="289"/>
      <c r="H63" s="289"/>
      <c r="I63" s="289"/>
    </row>
    <row r="64" spans="1:9" x14ac:dyDescent="0.25">
      <c r="A64" s="289"/>
      <c r="B64" s="289"/>
      <c r="C64" s="289"/>
      <c r="D64" s="289"/>
      <c r="E64" s="289"/>
      <c r="F64" s="289"/>
      <c r="G64" s="289"/>
      <c r="H64" s="289"/>
      <c r="I64" s="289"/>
    </row>
    <row r="65" spans="1:9" x14ac:dyDescent="0.25">
      <c r="A65" s="4" t="s">
        <v>4</v>
      </c>
      <c r="B65" s="250" t="s">
        <v>108</v>
      </c>
      <c r="C65" s="250"/>
      <c r="D65" s="250"/>
      <c r="E65" s="250"/>
      <c r="F65" s="250"/>
      <c r="G65" s="250"/>
      <c r="H65" s="250"/>
      <c r="I65" s="250"/>
    </row>
    <row r="66" spans="1:9" x14ac:dyDescent="0.25">
      <c r="A66" s="4" t="s">
        <v>4</v>
      </c>
      <c r="B66" s="250" t="s">
        <v>109</v>
      </c>
      <c r="C66" s="250"/>
      <c r="D66" s="250"/>
      <c r="E66" s="250"/>
      <c r="F66" s="250"/>
      <c r="G66" s="250"/>
      <c r="H66" s="250"/>
      <c r="I66" s="250"/>
    </row>
    <row r="67" spans="1:9" x14ac:dyDescent="0.25">
      <c r="A67" s="4" t="s">
        <v>4</v>
      </c>
      <c r="B67" s="250" t="s">
        <v>110</v>
      </c>
      <c r="C67" s="250"/>
      <c r="D67" s="250"/>
      <c r="E67" s="250"/>
      <c r="F67" s="250"/>
      <c r="G67" s="250"/>
      <c r="H67" s="250"/>
      <c r="I67" s="250"/>
    </row>
    <row r="68" spans="1:9" x14ac:dyDescent="0.25">
      <c r="A68" s="4" t="s">
        <v>4</v>
      </c>
      <c r="B68" s="250" t="s">
        <v>111</v>
      </c>
      <c r="C68" s="250"/>
      <c r="D68" s="250"/>
      <c r="E68" s="250"/>
      <c r="F68" s="250"/>
      <c r="G68" s="250"/>
      <c r="H68" s="250"/>
      <c r="I68" s="250"/>
    </row>
    <row r="69" spans="1:9" ht="14.25" customHeight="1" x14ac:dyDescent="0.25">
      <c r="A69" s="4" t="s">
        <v>4</v>
      </c>
      <c r="B69" s="250" t="s">
        <v>112</v>
      </c>
      <c r="C69" s="250"/>
      <c r="D69" s="250"/>
      <c r="E69" s="250"/>
      <c r="F69" s="250"/>
      <c r="G69" s="250"/>
      <c r="H69" s="250"/>
      <c r="I69" s="250"/>
    </row>
    <row r="71" spans="1:9" x14ac:dyDescent="0.25">
      <c r="A71" s="242" t="s">
        <v>113</v>
      </c>
      <c r="B71" s="249"/>
      <c r="C71" s="249"/>
      <c r="D71" s="249"/>
      <c r="E71" s="249"/>
      <c r="F71" s="249"/>
      <c r="G71" s="249"/>
      <c r="H71" s="249"/>
      <c r="I71" s="249"/>
    </row>
    <row r="72" spans="1:9" x14ac:dyDescent="0.25">
      <c r="A72" s="4" t="s">
        <v>4</v>
      </c>
      <c r="B72" s="3" t="s">
        <v>114</v>
      </c>
      <c r="C72" s="4" t="s">
        <v>4</v>
      </c>
      <c r="D72" s="3" t="s">
        <v>115</v>
      </c>
    </row>
    <row r="74" spans="1:9" x14ac:dyDescent="0.25">
      <c r="A74" s="242" t="s">
        <v>116</v>
      </c>
      <c r="B74" s="242"/>
      <c r="C74" s="242"/>
      <c r="D74" s="242"/>
      <c r="E74" s="242"/>
      <c r="F74" s="242"/>
      <c r="G74" s="242"/>
      <c r="H74" s="242"/>
      <c r="I74" s="242"/>
    </row>
    <row r="75" spans="1:9" x14ac:dyDescent="0.25">
      <c r="A75" s="4" t="s">
        <v>4</v>
      </c>
      <c r="B75" s="250" t="s">
        <v>117</v>
      </c>
      <c r="C75" s="250"/>
      <c r="D75" s="250"/>
      <c r="E75" s="250"/>
      <c r="F75" s="250"/>
      <c r="G75" s="250"/>
      <c r="H75" s="250"/>
      <c r="I75" s="250"/>
    </row>
    <row r="76" spans="1:9" x14ac:dyDescent="0.25">
      <c r="A76" s="4" t="s">
        <v>4</v>
      </c>
      <c r="B76" s="250" t="s">
        <v>118</v>
      </c>
      <c r="C76" s="250"/>
      <c r="D76" s="250"/>
      <c r="E76" s="250"/>
      <c r="F76" s="250"/>
      <c r="G76" s="250"/>
      <c r="H76" s="250"/>
      <c r="I76" s="250"/>
    </row>
    <row r="77" spans="1:9" x14ac:dyDescent="0.25">
      <c r="A77" s="4" t="s">
        <v>4</v>
      </c>
      <c r="B77" s="250" t="s">
        <v>119</v>
      </c>
      <c r="C77" s="250"/>
      <c r="D77" s="250"/>
      <c r="E77" s="250"/>
      <c r="F77" s="250"/>
      <c r="G77" s="250"/>
      <c r="H77" s="250"/>
      <c r="I77" s="250"/>
    </row>
    <row r="79" spans="1:9" ht="23.1" customHeight="1" x14ac:dyDescent="0.25">
      <c r="A79" s="242" t="s">
        <v>120</v>
      </c>
      <c r="B79" s="242"/>
      <c r="C79" s="242"/>
      <c r="D79" s="242"/>
      <c r="E79" s="242"/>
      <c r="F79" s="242"/>
      <c r="G79" s="242"/>
      <c r="H79" s="242"/>
      <c r="I79" s="242"/>
    </row>
    <row r="80" spans="1:9" ht="23.1" customHeight="1" x14ac:dyDescent="0.25">
      <c r="A80" s="5" t="s">
        <v>30</v>
      </c>
      <c r="B80" s="296" t="s">
        <v>362</v>
      </c>
      <c r="C80" s="280"/>
      <c r="D80" s="295" t="s">
        <v>121</v>
      </c>
      <c r="E80" s="295"/>
      <c r="F80" s="295"/>
      <c r="G80" s="295"/>
      <c r="H80" s="295"/>
      <c r="I80" s="295"/>
    </row>
    <row r="81" spans="1:9" x14ac:dyDescent="0.25">
      <c r="D81" s="295"/>
      <c r="E81" s="295"/>
      <c r="F81" s="295"/>
      <c r="G81" s="295"/>
      <c r="H81" s="295"/>
      <c r="I81" s="295"/>
    </row>
    <row r="82" spans="1:9" x14ac:dyDescent="0.25">
      <c r="A82" s="6"/>
      <c r="B82" s="6"/>
      <c r="C82" s="6"/>
      <c r="D82" s="6"/>
      <c r="E82" s="6"/>
      <c r="F82" s="6"/>
      <c r="G82" s="6"/>
      <c r="H82" s="6"/>
      <c r="I82" s="6"/>
    </row>
    <row r="83" spans="1:9" x14ac:dyDescent="0.25">
      <c r="A83" s="242" t="s">
        <v>122</v>
      </c>
      <c r="B83" s="242"/>
      <c r="C83" s="242"/>
      <c r="D83" s="242"/>
      <c r="E83" s="242"/>
      <c r="F83" s="242"/>
      <c r="G83" s="242"/>
      <c r="H83" s="242"/>
      <c r="I83" s="242"/>
    </row>
    <row r="84" spans="1:9" x14ac:dyDescent="0.25">
      <c r="A84" s="4" t="s">
        <v>4</v>
      </c>
      <c r="B84" s="250" t="s">
        <v>82</v>
      </c>
      <c r="C84" s="250"/>
      <c r="D84" s="250"/>
      <c r="E84" s="250"/>
      <c r="F84" s="250"/>
      <c r="G84" s="250"/>
      <c r="H84" s="250"/>
      <c r="I84" s="250"/>
    </row>
    <row r="85" spans="1:9" x14ac:dyDescent="0.25">
      <c r="A85" s="4" t="s">
        <v>4</v>
      </c>
      <c r="B85" s="250" t="s">
        <v>83</v>
      </c>
      <c r="C85" s="250"/>
      <c r="D85" s="250"/>
      <c r="E85" s="250"/>
      <c r="F85" s="250"/>
      <c r="G85" s="250"/>
      <c r="H85" s="250"/>
      <c r="I85" s="250"/>
    </row>
    <row r="86" spans="1:9" x14ac:dyDescent="0.25">
      <c r="A86" s="4" t="s">
        <v>4</v>
      </c>
      <c r="B86" s="250" t="s">
        <v>84</v>
      </c>
      <c r="C86" s="250"/>
      <c r="D86" s="250"/>
      <c r="E86" s="250"/>
      <c r="F86" s="250"/>
      <c r="G86" s="250"/>
      <c r="H86" s="250"/>
      <c r="I86" s="250"/>
    </row>
    <row r="87" spans="1:9" x14ac:dyDescent="0.25">
      <c r="A87" s="4" t="s">
        <v>4</v>
      </c>
      <c r="B87" s="250" t="s">
        <v>85</v>
      </c>
      <c r="C87" s="250"/>
      <c r="D87" s="250"/>
      <c r="E87" s="250"/>
      <c r="F87" s="250"/>
      <c r="G87" s="250"/>
      <c r="H87" s="250"/>
      <c r="I87" s="250"/>
    </row>
    <row r="89" spans="1:9" x14ac:dyDescent="0.25">
      <c r="A89" s="242" t="s">
        <v>123</v>
      </c>
      <c r="B89" s="242"/>
      <c r="C89" s="242"/>
      <c r="D89" s="242"/>
      <c r="E89" s="242"/>
      <c r="F89" s="242"/>
      <c r="G89" s="242"/>
      <c r="H89" s="242"/>
      <c r="I89" s="242"/>
    </row>
    <row r="90" spans="1:9" x14ac:dyDescent="0.25">
      <c r="A90" s="7" t="s">
        <v>4</v>
      </c>
      <c r="B90" s="3" t="s">
        <v>115</v>
      </c>
      <c r="C90" s="44"/>
      <c r="D90" s="6"/>
      <c r="E90" s="44"/>
      <c r="F90" s="3"/>
      <c r="G90" s="47"/>
      <c r="H90" s="219"/>
      <c r="I90" s="219"/>
    </row>
    <row r="91" spans="1:9" x14ac:dyDescent="0.25">
      <c r="A91" s="4" t="s">
        <v>4</v>
      </c>
      <c r="B91" s="250" t="s">
        <v>142</v>
      </c>
      <c r="C91" s="249"/>
      <c r="G91" s="44"/>
      <c r="H91" s="247"/>
      <c r="I91" s="247"/>
    </row>
    <row r="92" spans="1:9" x14ac:dyDescent="0.25">
      <c r="A92" s="4" t="s">
        <v>4</v>
      </c>
      <c r="B92" s="250" t="s">
        <v>143</v>
      </c>
      <c r="C92" s="250"/>
      <c r="G92" s="44"/>
      <c r="H92" s="55"/>
      <c r="I92" s="55"/>
    </row>
    <row r="93" spans="1:9" x14ac:dyDescent="0.25">
      <c r="A93" s="4" t="s">
        <v>4</v>
      </c>
      <c r="B93" s="6" t="s">
        <v>144</v>
      </c>
      <c r="C93" s="6"/>
      <c r="D93" s="6"/>
      <c r="G93" s="44"/>
      <c r="H93" s="55"/>
      <c r="I93" s="55"/>
    </row>
    <row r="94" spans="1:9" x14ac:dyDescent="0.25">
      <c r="A94" s="4" t="s">
        <v>4</v>
      </c>
      <c r="B94" s="250" t="s">
        <v>145</v>
      </c>
      <c r="C94" s="250"/>
      <c r="D94" s="250"/>
      <c r="G94" s="44"/>
      <c r="H94" s="55"/>
      <c r="I94" s="55"/>
    </row>
    <row r="95" spans="1:9" ht="14.25" customHeight="1" x14ac:dyDescent="0.25">
      <c r="G95" s="44"/>
    </row>
    <row r="96" spans="1:9" x14ac:dyDescent="0.25">
      <c r="A96" s="242" t="s">
        <v>149</v>
      </c>
      <c r="B96" s="242"/>
      <c r="C96" s="242"/>
      <c r="D96" s="242"/>
      <c r="E96" s="242"/>
      <c r="F96" s="242"/>
      <c r="G96" s="242"/>
      <c r="H96" s="242"/>
      <c r="I96" s="242"/>
    </row>
    <row r="97" spans="1:9" x14ac:dyDescent="0.25">
      <c r="A97" s="251" t="s">
        <v>162</v>
      </c>
      <c r="B97" s="251"/>
      <c r="C97" s="251"/>
      <c r="D97" s="251"/>
      <c r="E97" s="251"/>
      <c r="F97" s="251"/>
      <c r="G97" s="251"/>
      <c r="H97" s="251"/>
      <c r="I97" s="251"/>
    </row>
    <row r="98" spans="1:9" x14ac:dyDescent="0.25">
      <c r="A98" s="251"/>
      <c r="B98" s="251"/>
      <c r="C98" s="251"/>
      <c r="D98" s="251"/>
      <c r="E98" s="251"/>
      <c r="F98" s="251"/>
      <c r="G98" s="251"/>
      <c r="H98" s="251"/>
      <c r="I98" s="251"/>
    </row>
    <row r="100" spans="1:9" x14ac:dyDescent="0.25">
      <c r="A100" s="252" t="s">
        <v>351</v>
      </c>
      <c r="B100" s="253"/>
      <c r="C100" s="253"/>
      <c r="D100" s="253"/>
      <c r="E100" s="253"/>
      <c r="F100" s="253"/>
      <c r="G100" s="253"/>
      <c r="H100" s="253"/>
      <c r="I100" s="254"/>
    </row>
    <row r="101" spans="1:9" x14ac:dyDescent="0.25">
      <c r="A101" s="255"/>
      <c r="B101" s="256"/>
      <c r="C101" s="256"/>
      <c r="D101" s="256"/>
      <c r="E101" s="256"/>
      <c r="F101" s="256"/>
      <c r="G101" s="256"/>
      <c r="H101" s="256"/>
      <c r="I101" s="257"/>
    </row>
    <row r="102" spans="1:9" x14ac:dyDescent="0.25">
      <c r="A102" s="255"/>
      <c r="B102" s="256"/>
      <c r="C102" s="256"/>
      <c r="D102" s="256"/>
      <c r="E102" s="256"/>
      <c r="F102" s="256"/>
      <c r="G102" s="256"/>
      <c r="H102" s="256"/>
      <c r="I102" s="257"/>
    </row>
    <row r="103" spans="1:9" x14ac:dyDescent="0.25">
      <c r="A103" s="255"/>
      <c r="B103" s="256"/>
      <c r="C103" s="256"/>
      <c r="D103" s="256"/>
      <c r="E103" s="256"/>
      <c r="F103" s="256"/>
      <c r="G103" s="256"/>
      <c r="H103" s="256"/>
      <c r="I103" s="257"/>
    </row>
    <row r="104" spans="1:9" x14ac:dyDescent="0.25">
      <c r="A104" s="258"/>
      <c r="B104" s="259"/>
      <c r="C104" s="259"/>
      <c r="D104" s="259"/>
      <c r="E104" s="259"/>
      <c r="F104" s="259"/>
      <c r="G104" s="259"/>
      <c r="H104" s="259"/>
      <c r="I104" s="260"/>
    </row>
    <row r="105" spans="1:9" x14ac:dyDescent="0.25">
      <c r="A105" s="219" t="s">
        <v>124</v>
      </c>
      <c r="B105" s="219"/>
      <c r="C105" s="219"/>
      <c r="D105" s="219"/>
      <c r="E105" s="219"/>
      <c r="F105" s="219"/>
      <c r="G105" s="219"/>
      <c r="H105" s="219"/>
      <c r="I105" s="219"/>
    </row>
    <row r="106" spans="1:9" x14ac:dyDescent="0.25">
      <c r="A106" s="219"/>
      <c r="B106" s="219"/>
      <c r="C106" s="219"/>
      <c r="D106" s="219"/>
      <c r="E106" s="219"/>
      <c r="F106" s="219"/>
      <c r="G106" s="219"/>
      <c r="H106" s="219"/>
      <c r="I106" s="219"/>
    </row>
    <row r="107" spans="1:9" x14ac:dyDescent="0.25">
      <c r="A107" s="219"/>
      <c r="B107" s="219"/>
      <c r="C107" s="219"/>
      <c r="D107" s="219"/>
      <c r="E107" s="219"/>
      <c r="F107" s="219"/>
      <c r="G107" s="219"/>
      <c r="H107" s="219"/>
      <c r="I107" s="219"/>
    </row>
    <row r="109" spans="1:9" x14ac:dyDescent="0.25">
      <c r="A109" s="39"/>
      <c r="B109" s="39"/>
      <c r="C109" s="39"/>
      <c r="D109" s="39"/>
      <c r="E109" s="39"/>
      <c r="F109" s="39"/>
      <c r="G109" s="39"/>
      <c r="H109" s="39"/>
      <c r="I109" s="39"/>
    </row>
    <row r="110" spans="1:9" ht="28.5" customHeight="1" x14ac:dyDescent="0.25">
      <c r="A110" s="294" t="s">
        <v>151</v>
      </c>
      <c r="B110" s="294"/>
      <c r="C110" s="294"/>
      <c r="D110" s="294"/>
      <c r="E110" s="294"/>
      <c r="F110" s="294"/>
      <c r="G110" s="294"/>
      <c r="H110" s="294"/>
      <c r="I110" s="294"/>
    </row>
    <row r="111" spans="1:9" ht="32.25" customHeight="1" x14ac:dyDescent="0.25">
      <c r="A111" s="290" t="s">
        <v>153</v>
      </c>
      <c r="B111" s="291"/>
      <c r="C111" s="291"/>
      <c r="D111" s="291"/>
      <c r="E111" s="291"/>
      <c r="F111" s="291"/>
      <c r="G111" s="291"/>
      <c r="H111" s="291"/>
      <c r="I111" s="291"/>
    </row>
    <row r="113" spans="1:9" x14ac:dyDescent="0.25">
      <c r="A113" s="250" t="s">
        <v>7</v>
      </c>
      <c r="B113" s="250"/>
      <c r="C113" s="250"/>
      <c r="D113" s="250"/>
      <c r="E113" s="250"/>
      <c r="F113" s="250"/>
      <c r="G113" s="250"/>
      <c r="H113" s="250"/>
      <c r="I113" s="250"/>
    </row>
    <row r="114" spans="1:9" x14ac:dyDescent="0.25">
      <c r="A114" s="4" t="s">
        <v>4</v>
      </c>
      <c r="B114" s="250" t="s">
        <v>8</v>
      </c>
      <c r="C114" s="250"/>
      <c r="D114" s="250"/>
      <c r="E114" s="250"/>
      <c r="F114" s="250"/>
      <c r="G114" s="250"/>
      <c r="H114" s="250"/>
      <c r="I114" s="250"/>
    </row>
    <row r="115" spans="1:9" x14ac:dyDescent="0.25">
      <c r="A115" s="4" t="s">
        <v>4</v>
      </c>
      <c r="B115" s="250" t="s">
        <v>9</v>
      </c>
      <c r="C115" s="250"/>
      <c r="D115" s="250"/>
      <c r="E115" s="250"/>
      <c r="F115" s="250"/>
      <c r="G115" s="250"/>
      <c r="H115" s="250"/>
      <c r="I115" s="250"/>
    </row>
    <row r="116" spans="1:9" x14ac:dyDescent="0.25">
      <c r="A116" s="4"/>
      <c r="B116" s="37"/>
      <c r="C116" s="37"/>
      <c r="D116" s="37"/>
      <c r="E116" s="37"/>
      <c r="F116" s="37"/>
      <c r="G116" s="37"/>
      <c r="H116" s="37"/>
      <c r="I116" s="37"/>
    </row>
    <row r="118" spans="1:9" x14ac:dyDescent="0.25">
      <c r="A118" s="306" t="s">
        <v>10</v>
      </c>
      <c r="B118" s="306"/>
      <c r="C118" s="306"/>
      <c r="D118" s="306"/>
      <c r="E118" s="306"/>
      <c r="F118" s="306"/>
      <c r="G118" s="306"/>
      <c r="H118" s="306"/>
      <c r="I118" s="306"/>
    </row>
    <row r="120" spans="1:9" x14ac:dyDescent="0.25">
      <c r="A120" s="242" t="s">
        <v>11</v>
      </c>
      <c r="B120" s="242"/>
      <c r="C120" s="242"/>
      <c r="D120" s="242"/>
      <c r="E120" s="242"/>
      <c r="F120" s="242"/>
      <c r="G120" s="242"/>
      <c r="H120" s="242"/>
      <c r="I120" s="242"/>
    </row>
    <row r="121" spans="1:9" x14ac:dyDescent="0.25">
      <c r="A121" s="250" t="s">
        <v>12</v>
      </c>
      <c r="B121" s="250"/>
      <c r="C121" s="250"/>
      <c r="D121" s="250"/>
      <c r="E121" s="250"/>
      <c r="F121" s="250"/>
      <c r="G121" s="250"/>
      <c r="H121" s="250"/>
      <c r="I121" s="250"/>
    </row>
    <row r="122" spans="1:9" x14ac:dyDescent="0.25">
      <c r="A122" s="4" t="s">
        <v>4</v>
      </c>
      <c r="B122" s="250" t="s">
        <v>158</v>
      </c>
      <c r="C122" s="250"/>
      <c r="D122" s="250"/>
      <c r="E122" s="250"/>
      <c r="F122" s="250"/>
      <c r="G122" s="250"/>
      <c r="H122" s="250"/>
      <c r="I122" s="250"/>
    </row>
    <row r="123" spans="1:9" ht="19.350000000000001" customHeight="1" x14ac:dyDescent="0.25">
      <c r="A123" s="4" t="s">
        <v>4</v>
      </c>
      <c r="B123" s="250" t="s">
        <v>13</v>
      </c>
      <c r="C123" s="250"/>
      <c r="D123" s="250"/>
      <c r="E123" s="250"/>
      <c r="F123" s="250"/>
      <c r="G123" s="250"/>
      <c r="H123" s="250"/>
      <c r="I123" s="250"/>
    </row>
    <row r="124" spans="1:9" ht="18.75" customHeight="1" x14ac:dyDescent="0.25">
      <c r="A124" s="4"/>
      <c r="B124" s="37"/>
      <c r="C124" s="37"/>
      <c r="D124" s="37"/>
      <c r="E124" s="37"/>
      <c r="F124" s="37"/>
      <c r="G124" s="37"/>
      <c r="H124" s="37"/>
      <c r="I124" s="37"/>
    </row>
    <row r="125" spans="1:9" ht="27.6" customHeight="1" x14ac:dyDescent="0.25">
      <c r="A125" s="242" t="s">
        <v>14</v>
      </c>
      <c r="B125" s="250"/>
      <c r="C125" s="250"/>
      <c r="D125" s="250"/>
      <c r="E125" s="250"/>
      <c r="F125" s="250"/>
      <c r="G125" s="250"/>
      <c r="H125" s="250"/>
      <c r="I125" s="250"/>
    </row>
    <row r="126" spans="1:9" x14ac:dyDescent="0.25">
      <c r="A126" s="250" t="s">
        <v>15</v>
      </c>
      <c r="B126" s="250"/>
      <c r="C126" s="250"/>
      <c r="D126" s="250"/>
      <c r="E126" s="250"/>
      <c r="F126" s="250"/>
      <c r="G126" s="250"/>
      <c r="H126" s="250"/>
      <c r="I126" s="250"/>
    </row>
    <row r="127" spans="1:9" x14ac:dyDescent="0.25">
      <c r="A127" s="4" t="s">
        <v>4</v>
      </c>
      <c r="B127" s="250" t="s">
        <v>158</v>
      </c>
      <c r="C127" s="250"/>
      <c r="D127" s="250"/>
      <c r="E127" s="250"/>
      <c r="F127" s="250"/>
      <c r="G127" s="250"/>
      <c r="H127" s="250"/>
      <c r="I127" s="250"/>
    </row>
    <row r="128" spans="1:9" ht="18" customHeight="1" x14ac:dyDescent="0.25">
      <c r="A128" s="4" t="s">
        <v>4</v>
      </c>
      <c r="B128" s="250" t="s">
        <v>16</v>
      </c>
      <c r="C128" s="250"/>
      <c r="D128" s="250"/>
      <c r="E128" s="250"/>
      <c r="F128" s="250"/>
      <c r="G128" s="250"/>
      <c r="H128" s="250"/>
      <c r="I128" s="250"/>
    </row>
    <row r="129" spans="1:9" ht="16.5" customHeight="1" x14ac:dyDescent="0.25">
      <c r="A129" s="250"/>
      <c r="B129" s="250"/>
      <c r="C129" s="250"/>
      <c r="D129" s="250"/>
      <c r="E129" s="250"/>
      <c r="F129" s="250"/>
      <c r="G129" s="250"/>
      <c r="H129" s="250"/>
      <c r="I129" s="250"/>
    </row>
    <row r="130" spans="1:9" ht="24.75" customHeight="1" x14ac:dyDescent="0.25">
      <c r="A130" s="242" t="s">
        <v>17</v>
      </c>
      <c r="B130" s="250"/>
      <c r="C130" s="250"/>
      <c r="D130" s="250"/>
      <c r="E130" s="250"/>
      <c r="F130" s="250"/>
      <c r="G130" s="250"/>
      <c r="H130" s="250"/>
      <c r="I130" s="250"/>
    </row>
    <row r="131" spans="1:9" x14ac:dyDescent="0.25">
      <c r="A131" s="250" t="s">
        <v>18</v>
      </c>
      <c r="B131" s="250"/>
      <c r="C131" s="250"/>
      <c r="D131" s="250"/>
      <c r="E131" s="250"/>
      <c r="F131" s="250"/>
      <c r="G131" s="250"/>
      <c r="H131" s="250"/>
      <c r="I131" s="250"/>
    </row>
    <row r="132" spans="1:9" ht="21" customHeight="1" x14ac:dyDescent="0.25">
      <c r="A132" s="7" t="s">
        <v>4</v>
      </c>
      <c r="B132" s="250" t="s">
        <v>19</v>
      </c>
      <c r="C132" s="250"/>
      <c r="D132" s="250"/>
      <c r="E132" s="250"/>
      <c r="F132" s="250"/>
      <c r="G132" s="250"/>
      <c r="H132" s="250"/>
      <c r="I132" s="250"/>
    </row>
    <row r="133" spans="1:9" ht="23.25" customHeight="1" x14ac:dyDescent="0.25">
      <c r="A133" s="7" t="s">
        <v>4</v>
      </c>
      <c r="B133" s="224" t="s">
        <v>20</v>
      </c>
      <c r="C133" s="224"/>
      <c r="D133" s="224"/>
      <c r="E133" s="224"/>
      <c r="F133" s="224"/>
      <c r="G133" s="224"/>
      <c r="H133" s="224"/>
      <c r="I133" s="224"/>
    </row>
    <row r="134" spans="1:9" ht="36" customHeight="1" x14ac:dyDescent="0.25">
      <c r="A134" s="7" t="s">
        <v>4</v>
      </c>
      <c r="B134" s="219" t="s">
        <v>21</v>
      </c>
      <c r="C134" s="219"/>
      <c r="D134" s="219"/>
      <c r="E134" s="219"/>
      <c r="F134" s="219"/>
      <c r="G134" s="219"/>
      <c r="H134" s="219"/>
      <c r="I134" s="219"/>
    </row>
    <row r="135" spans="1:9" ht="30.75" customHeight="1" x14ac:dyDescent="0.25">
      <c r="A135" s="7" t="s">
        <v>4</v>
      </c>
      <c r="B135" s="251" t="s">
        <v>22</v>
      </c>
      <c r="C135" s="251"/>
      <c r="D135" s="251"/>
      <c r="E135" s="251"/>
      <c r="F135" s="251"/>
      <c r="G135" s="251"/>
      <c r="H135" s="251"/>
      <c r="I135" s="251"/>
    </row>
    <row r="136" spans="1:9" x14ac:dyDescent="0.25">
      <c r="A136" s="250"/>
      <c r="B136" s="250"/>
      <c r="C136" s="250"/>
      <c r="D136" s="250"/>
      <c r="E136" s="250"/>
      <c r="F136" s="250"/>
      <c r="G136" s="250"/>
      <c r="H136" s="250"/>
      <c r="I136" s="250"/>
    </row>
    <row r="137" spans="1:9" x14ac:dyDescent="0.25">
      <c r="A137" s="242" t="s">
        <v>23</v>
      </c>
      <c r="B137" s="242"/>
      <c r="C137" s="242"/>
      <c r="D137" s="242"/>
      <c r="E137" s="242"/>
      <c r="F137" s="242"/>
      <c r="G137" s="242"/>
      <c r="H137" s="242"/>
      <c r="I137" s="242"/>
    </row>
    <row r="138" spans="1:9" x14ac:dyDescent="0.25">
      <c r="A138" s="242" t="s">
        <v>163</v>
      </c>
      <c r="B138" s="242"/>
      <c r="C138" s="242"/>
      <c r="D138" s="242"/>
      <c r="E138" s="242"/>
      <c r="F138" s="242"/>
      <c r="G138" s="242"/>
      <c r="H138" s="242"/>
      <c r="I138" s="242"/>
    </row>
    <row r="139" spans="1:9" ht="47.25" customHeight="1" x14ac:dyDescent="0.25">
      <c r="A139" s="8"/>
      <c r="B139" s="9"/>
      <c r="C139" s="9"/>
      <c r="D139" s="307" t="s">
        <v>24</v>
      </c>
      <c r="E139" s="307"/>
      <c r="F139" s="307"/>
      <c r="G139" s="246" t="s">
        <v>25</v>
      </c>
      <c r="H139" s="246"/>
      <c r="I139" s="266"/>
    </row>
    <row r="140" spans="1:9" ht="79.5" customHeight="1" x14ac:dyDescent="0.25">
      <c r="A140" s="10"/>
      <c r="B140" s="11"/>
      <c r="C140" s="11"/>
      <c r="D140" s="276"/>
      <c r="E140" s="276"/>
      <c r="F140" s="276"/>
      <c r="G140" s="13" t="s">
        <v>26</v>
      </c>
      <c r="H140" s="13" t="s">
        <v>27</v>
      </c>
      <c r="I140" s="14" t="s">
        <v>28</v>
      </c>
    </row>
    <row r="141" spans="1:9" x14ac:dyDescent="0.25">
      <c r="A141" s="262" t="s">
        <v>29</v>
      </c>
      <c r="B141" s="222"/>
      <c r="C141" s="222"/>
      <c r="E141" s="31"/>
      <c r="F141" s="31"/>
      <c r="I141" s="308" t="s">
        <v>364</v>
      </c>
    </row>
    <row r="142" spans="1:9" x14ac:dyDescent="0.25">
      <c r="A142" s="262"/>
      <c r="B142" s="222"/>
      <c r="C142" s="222"/>
      <c r="D142" s="31"/>
      <c r="E142" s="25" t="s">
        <v>4</v>
      </c>
      <c r="F142" s="31"/>
      <c r="G142" s="25" t="s">
        <v>4</v>
      </c>
      <c r="H142" s="25" t="s">
        <v>4</v>
      </c>
      <c r="I142" s="309"/>
    </row>
    <row r="143" spans="1:9" x14ac:dyDescent="0.25">
      <c r="A143" s="262"/>
      <c r="B143" s="222"/>
      <c r="C143" s="222"/>
      <c r="D143" s="31"/>
      <c r="E143" s="31"/>
      <c r="F143" s="31"/>
      <c r="G143" s="25"/>
      <c r="H143" s="25"/>
      <c r="I143" s="309"/>
    </row>
    <row r="144" spans="1:9" x14ac:dyDescent="0.25">
      <c r="A144" s="262" t="s">
        <v>31</v>
      </c>
      <c r="B144" s="222"/>
      <c r="C144" s="222"/>
      <c r="F144" s="31"/>
      <c r="I144" s="18"/>
    </row>
    <row r="145" spans="1:9" x14ac:dyDescent="0.25">
      <c r="A145" s="262"/>
      <c r="B145" s="222"/>
      <c r="C145" s="222"/>
      <c r="D145" s="31"/>
      <c r="E145" s="25"/>
      <c r="F145" s="31"/>
      <c r="G145" s="31"/>
      <c r="H145" s="25"/>
      <c r="I145" s="29"/>
    </row>
    <row r="146" spans="1:9" x14ac:dyDescent="0.25">
      <c r="A146" s="262"/>
      <c r="B146" s="222"/>
      <c r="C146" s="222"/>
      <c r="D146" s="31"/>
      <c r="E146" s="25" t="s">
        <v>4</v>
      </c>
      <c r="F146" s="31"/>
      <c r="G146" s="25" t="s">
        <v>4</v>
      </c>
      <c r="H146" s="25" t="s">
        <v>4</v>
      </c>
      <c r="I146" s="28" t="s">
        <v>364</v>
      </c>
    </row>
    <row r="147" spans="1:9" ht="14.25" customHeight="1" x14ac:dyDescent="0.25">
      <c r="A147" s="262"/>
      <c r="B147" s="222"/>
      <c r="C147" s="222"/>
      <c r="D147" s="31"/>
      <c r="E147" s="25"/>
      <c r="F147" s="31"/>
      <c r="G147" s="31"/>
      <c r="H147" s="25"/>
      <c r="I147" s="29"/>
    </row>
    <row r="148" spans="1:9" x14ac:dyDescent="0.25">
      <c r="A148" s="262"/>
      <c r="B148" s="222"/>
      <c r="C148" s="222"/>
      <c r="D148" s="31"/>
      <c r="E148" s="25"/>
      <c r="F148" s="31"/>
      <c r="G148" s="31"/>
      <c r="H148" s="25"/>
      <c r="I148" s="29"/>
    </row>
    <row r="149" spans="1:9" x14ac:dyDescent="0.25">
      <c r="A149" s="262"/>
      <c r="B149" s="222"/>
      <c r="C149" s="222"/>
      <c r="D149" s="31"/>
      <c r="E149" s="25"/>
      <c r="F149" s="31"/>
      <c r="G149" s="31"/>
      <c r="H149" s="25"/>
      <c r="I149" s="29"/>
    </row>
    <row r="150" spans="1:9" x14ac:dyDescent="0.25">
      <c r="A150" s="262" t="s">
        <v>32</v>
      </c>
      <c r="B150" s="222"/>
      <c r="C150" s="222"/>
      <c r="E150" s="31"/>
      <c r="F150" s="31"/>
      <c r="I150" s="261" t="s">
        <v>365</v>
      </c>
    </row>
    <row r="151" spans="1:9" x14ac:dyDescent="0.25">
      <c r="A151" s="262"/>
      <c r="B151" s="222"/>
      <c r="C151" s="222"/>
      <c r="D151" s="31"/>
      <c r="E151" s="31"/>
      <c r="F151" s="31"/>
      <c r="G151" s="31"/>
      <c r="H151" s="25"/>
      <c r="I151" s="261"/>
    </row>
    <row r="152" spans="1:9" x14ac:dyDescent="0.25">
      <c r="A152" s="262"/>
      <c r="B152" s="222"/>
      <c r="C152" s="222"/>
      <c r="D152" s="31"/>
      <c r="E152" s="31"/>
      <c r="F152" s="31"/>
      <c r="G152" s="31"/>
      <c r="H152" s="25"/>
      <c r="I152" s="261"/>
    </row>
    <row r="153" spans="1:9" x14ac:dyDescent="0.25">
      <c r="A153" s="262"/>
      <c r="B153" s="222"/>
      <c r="C153" s="222"/>
      <c r="D153" s="31"/>
      <c r="E153" s="25" t="s">
        <v>4</v>
      </c>
      <c r="F153" s="31"/>
      <c r="G153" s="25" t="s">
        <v>4</v>
      </c>
      <c r="H153" s="25" t="s">
        <v>4</v>
      </c>
      <c r="I153" s="261"/>
    </row>
    <row r="154" spans="1:9" ht="14.25" customHeight="1" x14ac:dyDescent="0.25">
      <c r="A154" s="262"/>
      <c r="B154" s="222"/>
      <c r="C154" s="222"/>
      <c r="D154" s="31"/>
      <c r="E154" s="31"/>
      <c r="F154" s="31"/>
      <c r="G154" s="31"/>
      <c r="H154" s="25"/>
      <c r="I154" s="261"/>
    </row>
    <row r="155" spans="1:9" x14ac:dyDescent="0.25">
      <c r="A155" s="262"/>
      <c r="B155" s="222"/>
      <c r="C155" s="222"/>
      <c r="D155" s="31"/>
      <c r="E155" s="31"/>
      <c r="F155" s="31"/>
      <c r="G155" s="31"/>
      <c r="H155" s="25"/>
      <c r="I155" s="261"/>
    </row>
    <row r="156" spans="1:9" x14ac:dyDescent="0.25">
      <c r="A156" s="262"/>
      <c r="B156" s="222"/>
      <c r="C156" s="222"/>
      <c r="D156" s="31"/>
      <c r="E156" s="31"/>
      <c r="F156" s="31"/>
      <c r="G156" s="31"/>
      <c r="H156" s="25"/>
      <c r="I156" s="261"/>
    </row>
    <row r="157" spans="1:9" x14ac:dyDescent="0.25">
      <c r="A157" s="41"/>
      <c r="B157" s="40"/>
      <c r="C157" s="40"/>
      <c r="D157" s="31"/>
      <c r="E157" s="31"/>
      <c r="F157" s="31"/>
      <c r="G157" s="31"/>
      <c r="H157" s="42"/>
      <c r="I157" s="43"/>
    </row>
    <row r="158" spans="1:9" ht="14.25" customHeight="1" x14ac:dyDescent="0.25">
      <c r="A158" s="262" t="s">
        <v>33</v>
      </c>
      <c r="B158" s="222"/>
      <c r="C158" s="222"/>
      <c r="E158" s="31"/>
      <c r="F158" s="31"/>
      <c r="I158" s="261" t="s">
        <v>366</v>
      </c>
    </row>
    <row r="159" spans="1:9" x14ac:dyDescent="0.25">
      <c r="A159" s="262"/>
      <c r="B159" s="222"/>
      <c r="C159" s="222"/>
      <c r="D159" s="31"/>
      <c r="E159" s="31"/>
      <c r="F159" s="31"/>
      <c r="G159" s="25"/>
      <c r="H159" s="25"/>
      <c r="I159" s="261"/>
    </row>
    <row r="160" spans="1:9" x14ac:dyDescent="0.25">
      <c r="A160" s="262"/>
      <c r="B160" s="222"/>
      <c r="C160" s="222"/>
      <c r="D160" s="31"/>
      <c r="E160" s="31"/>
      <c r="F160" s="31"/>
      <c r="G160" s="25"/>
      <c r="H160" s="25"/>
      <c r="I160" s="261"/>
    </row>
    <row r="161" spans="1:9" x14ac:dyDescent="0.25">
      <c r="A161" s="262"/>
      <c r="B161" s="222"/>
      <c r="C161" s="222"/>
      <c r="D161" s="31"/>
      <c r="E161" s="25" t="s">
        <v>4</v>
      </c>
      <c r="F161" s="31"/>
      <c r="G161" s="25" t="s">
        <v>4</v>
      </c>
      <c r="H161" s="25" t="s">
        <v>4</v>
      </c>
      <c r="I161" s="261"/>
    </row>
    <row r="162" spans="1:9" ht="14.25" customHeight="1" x14ac:dyDescent="0.25">
      <c r="A162" s="262"/>
      <c r="B162" s="222"/>
      <c r="C162" s="222"/>
      <c r="D162" s="31"/>
      <c r="E162" s="31"/>
      <c r="F162" s="31"/>
      <c r="G162" s="25"/>
      <c r="H162" s="25"/>
      <c r="I162" s="261"/>
    </row>
    <row r="163" spans="1:9" x14ac:dyDescent="0.25">
      <c r="A163" s="262"/>
      <c r="B163" s="222"/>
      <c r="C163" s="222"/>
      <c r="D163" s="31"/>
      <c r="E163" s="31"/>
      <c r="F163" s="31"/>
      <c r="G163" s="25"/>
      <c r="H163" s="25"/>
      <c r="I163" s="261"/>
    </row>
    <row r="164" spans="1:9" x14ac:dyDescent="0.25">
      <c r="A164" s="262"/>
      <c r="B164" s="222"/>
      <c r="C164" s="222"/>
      <c r="D164" s="31"/>
      <c r="E164" s="31"/>
      <c r="F164" s="31"/>
      <c r="G164" s="25"/>
      <c r="H164" s="25"/>
      <c r="I164" s="261"/>
    </row>
    <row r="165" spans="1:9" ht="14.25" customHeight="1" x14ac:dyDescent="0.25">
      <c r="A165" s="262" t="s">
        <v>34</v>
      </c>
      <c r="B165" s="222"/>
      <c r="C165" s="222"/>
      <c r="D165" s="17"/>
      <c r="E165" s="17"/>
      <c r="F165" s="17"/>
      <c r="G165" s="17"/>
      <c r="H165" s="17"/>
      <c r="I165" s="18"/>
    </row>
    <row r="166" spans="1:9" x14ac:dyDescent="0.25">
      <c r="A166" s="262"/>
      <c r="B166" s="222"/>
      <c r="C166" s="222"/>
      <c r="D166" s="17"/>
      <c r="E166" s="17"/>
      <c r="F166" s="17"/>
      <c r="G166" s="17"/>
      <c r="H166" s="17"/>
      <c r="I166" s="18"/>
    </row>
    <row r="167" spans="1:9" x14ac:dyDescent="0.25">
      <c r="A167" s="262"/>
      <c r="B167" s="222"/>
      <c r="C167" s="222"/>
      <c r="D167" s="17"/>
      <c r="E167" s="17"/>
      <c r="F167" s="17"/>
      <c r="G167" s="17"/>
      <c r="H167" s="17"/>
      <c r="I167" s="18"/>
    </row>
    <row r="168" spans="1:9" x14ac:dyDescent="0.25">
      <c r="A168" s="12"/>
      <c r="B168" s="222" t="s">
        <v>35</v>
      </c>
      <c r="C168" s="222"/>
      <c r="D168" s="267" t="s">
        <v>4</v>
      </c>
      <c r="E168" s="267"/>
      <c r="F168" s="267"/>
      <c r="G168" s="19" t="s">
        <v>4</v>
      </c>
      <c r="H168" s="19" t="s">
        <v>4</v>
      </c>
      <c r="I168" s="16" t="s">
        <v>365</v>
      </c>
    </row>
    <row r="169" spans="1:9" x14ac:dyDescent="0.25">
      <c r="A169" s="12"/>
      <c r="B169" s="222" t="s">
        <v>36</v>
      </c>
      <c r="C169" s="222"/>
      <c r="D169" s="222"/>
      <c r="E169" s="248" t="s">
        <v>4</v>
      </c>
      <c r="F169" s="17"/>
      <c r="G169" s="248" t="s">
        <v>4</v>
      </c>
      <c r="H169" s="248" t="s">
        <v>4</v>
      </c>
      <c r="I169" s="16"/>
    </row>
    <row r="170" spans="1:9" ht="53.85" customHeight="1" x14ac:dyDescent="0.25">
      <c r="A170" s="20"/>
      <c r="B170" s="222"/>
      <c r="C170" s="222"/>
      <c r="D170" s="222"/>
      <c r="E170" s="248"/>
      <c r="F170" s="17"/>
      <c r="G170" s="248"/>
      <c r="H170" s="248"/>
      <c r="I170" s="261" t="s">
        <v>365</v>
      </c>
    </row>
    <row r="171" spans="1:9" ht="82.5" customHeight="1" x14ac:dyDescent="0.25">
      <c r="A171" s="20"/>
      <c r="B171" s="222"/>
      <c r="C171" s="222"/>
      <c r="D171" s="222"/>
      <c r="E171" s="248"/>
      <c r="F171" s="17"/>
      <c r="G171" s="248"/>
      <c r="H171" s="248"/>
      <c r="I171" s="261"/>
    </row>
    <row r="172" spans="1:9" ht="46.5" customHeight="1" x14ac:dyDescent="0.25">
      <c r="A172" s="20"/>
      <c r="B172" s="222"/>
      <c r="C172" s="222"/>
      <c r="D172" s="222"/>
      <c r="E172" s="248"/>
      <c r="F172" s="17"/>
      <c r="G172" s="248"/>
      <c r="H172" s="248"/>
      <c r="I172" s="16"/>
    </row>
    <row r="173" spans="1:9" x14ac:dyDescent="0.25">
      <c r="A173" s="20"/>
      <c r="B173" s="222" t="s">
        <v>37</v>
      </c>
      <c r="C173" s="222"/>
      <c r="D173" s="419" t="s">
        <v>38</v>
      </c>
      <c r="E173" s="419"/>
      <c r="F173" s="419"/>
      <c r="G173" s="248" t="s">
        <v>4</v>
      </c>
      <c r="H173" s="248" t="s">
        <v>4</v>
      </c>
      <c r="I173" s="261" t="s">
        <v>365</v>
      </c>
    </row>
    <row r="174" spans="1:9" x14ac:dyDescent="0.25">
      <c r="A174" s="20"/>
      <c r="B174" s="222"/>
      <c r="C174" s="222"/>
      <c r="D174" s="419"/>
      <c r="E174" s="419"/>
      <c r="F174" s="419"/>
      <c r="G174" s="248"/>
      <c r="H174" s="248"/>
      <c r="I174" s="261"/>
    </row>
    <row r="175" spans="1:9" x14ac:dyDescent="0.25">
      <c r="A175" s="20"/>
      <c r="B175" s="222"/>
      <c r="C175" s="222"/>
      <c r="D175" s="419"/>
      <c r="E175" s="419"/>
      <c r="F175" s="419"/>
      <c r="G175" s="248"/>
      <c r="H175" s="248"/>
      <c r="I175" s="261"/>
    </row>
    <row r="176" spans="1:9" x14ac:dyDescent="0.25">
      <c r="A176" s="262" t="s">
        <v>39</v>
      </c>
      <c r="B176" s="222"/>
      <c r="C176" s="222"/>
      <c r="E176" s="31"/>
      <c r="F176" s="31"/>
      <c r="I176" s="18"/>
    </row>
    <row r="177" spans="1:9" x14ac:dyDescent="0.25">
      <c r="A177" s="262"/>
      <c r="B177" s="222"/>
      <c r="C177" s="222"/>
      <c r="D177" s="31"/>
      <c r="E177" s="25" t="s">
        <v>4</v>
      </c>
      <c r="F177" s="31"/>
      <c r="G177" s="25" t="s">
        <v>4</v>
      </c>
      <c r="H177" s="25" t="s">
        <v>4</v>
      </c>
      <c r="I177" s="27" t="s">
        <v>365</v>
      </c>
    </row>
    <row r="178" spans="1:9" x14ac:dyDescent="0.25">
      <c r="A178" s="263"/>
      <c r="B178" s="223"/>
      <c r="C178" s="223"/>
      <c r="D178" s="32"/>
      <c r="E178" s="32"/>
      <c r="F178" s="32"/>
      <c r="G178" s="26"/>
      <c r="H178" s="26"/>
      <c r="I178" s="30"/>
    </row>
    <row r="179" spans="1:9" x14ac:dyDescent="0.25">
      <c r="A179" s="15"/>
      <c r="B179" s="15"/>
      <c r="C179" s="15"/>
    </row>
    <row r="180" spans="1:9" x14ac:dyDescent="0.25">
      <c r="A180" s="245" t="s">
        <v>164</v>
      </c>
      <c r="B180" s="245"/>
      <c r="C180" s="245"/>
      <c r="D180" s="245"/>
      <c r="E180" s="245"/>
      <c r="F180" s="245"/>
      <c r="G180" s="245"/>
      <c r="H180" s="245"/>
      <c r="I180" s="245"/>
    </row>
    <row r="181" spans="1:9" ht="49.5" customHeight="1" x14ac:dyDescent="0.25">
      <c r="A181" s="22"/>
      <c r="B181" s="2"/>
      <c r="C181" s="2"/>
      <c r="D181" s="246" t="s">
        <v>40</v>
      </c>
      <c r="E181" s="246"/>
      <c r="F181" s="246"/>
      <c r="G181" s="246" t="s">
        <v>25</v>
      </c>
      <c r="H181" s="246"/>
      <c r="I181" s="266"/>
    </row>
    <row r="182" spans="1:9" ht="84.75" customHeight="1" x14ac:dyDescent="0.25">
      <c r="A182" s="20"/>
      <c r="B182" s="17"/>
      <c r="C182" s="17"/>
      <c r="D182" s="222"/>
      <c r="E182" s="222"/>
      <c r="F182" s="222"/>
      <c r="G182" s="13" t="s">
        <v>26</v>
      </c>
      <c r="H182" s="13" t="s">
        <v>41</v>
      </c>
      <c r="I182" s="14" t="s">
        <v>28</v>
      </c>
    </row>
    <row r="183" spans="1:9" x14ac:dyDescent="0.25">
      <c r="A183" s="262" t="s">
        <v>42</v>
      </c>
      <c r="B183" s="222"/>
      <c r="C183" s="222"/>
      <c r="D183" s="420" t="s">
        <v>38</v>
      </c>
      <c r="E183" s="420"/>
      <c r="F183" s="420"/>
      <c r="G183" s="19" t="s">
        <v>4</v>
      </c>
      <c r="H183" s="19" t="s">
        <v>4</v>
      </c>
      <c r="I183" s="16" t="s">
        <v>365</v>
      </c>
    </row>
    <row r="184" spans="1:9" x14ac:dyDescent="0.25">
      <c r="A184" s="262"/>
      <c r="B184" s="222"/>
      <c r="C184" s="222"/>
      <c r="D184" s="420"/>
      <c r="E184" s="420"/>
      <c r="F184" s="420"/>
      <c r="G184" s="19" t="s">
        <v>4</v>
      </c>
      <c r="H184" s="19" t="s">
        <v>4</v>
      </c>
      <c r="I184" s="16" t="s">
        <v>365</v>
      </c>
    </row>
    <row r="185" spans="1:9" x14ac:dyDescent="0.25">
      <c r="A185" s="262"/>
      <c r="B185" s="222"/>
      <c r="C185" s="222"/>
      <c r="D185" s="420"/>
      <c r="E185" s="420"/>
      <c r="F185" s="420"/>
      <c r="G185" s="19" t="s">
        <v>4</v>
      </c>
      <c r="H185" s="19" t="s">
        <v>4</v>
      </c>
      <c r="I185" s="16" t="s">
        <v>365</v>
      </c>
    </row>
    <row r="186" spans="1:9" x14ac:dyDescent="0.25">
      <c r="A186" s="262"/>
      <c r="B186" s="222"/>
      <c r="C186" s="222"/>
      <c r="D186" s="420"/>
      <c r="E186" s="420"/>
      <c r="F186" s="420"/>
      <c r="G186" s="19" t="s">
        <v>4</v>
      </c>
      <c r="H186" s="19" t="s">
        <v>4</v>
      </c>
      <c r="I186" s="16" t="s">
        <v>365</v>
      </c>
    </row>
    <row r="187" spans="1:9" x14ac:dyDescent="0.25">
      <c r="A187" s="262"/>
      <c r="B187" s="222"/>
      <c r="C187" s="222"/>
      <c r="D187" s="420"/>
      <c r="E187" s="420"/>
      <c r="F187" s="420"/>
      <c r="G187" s="19" t="s">
        <v>4</v>
      </c>
      <c r="H187" s="19" t="s">
        <v>4</v>
      </c>
      <c r="I187" s="16" t="s">
        <v>365</v>
      </c>
    </row>
    <row r="188" spans="1:9" x14ac:dyDescent="0.25">
      <c r="A188" s="263"/>
      <c r="B188" s="223"/>
      <c r="C188" s="223"/>
      <c r="D188" s="421"/>
      <c r="E188" s="421"/>
      <c r="F188" s="421"/>
      <c r="G188" s="21" t="s">
        <v>4</v>
      </c>
      <c r="H188" s="21" t="s">
        <v>4</v>
      </c>
      <c r="I188" s="30" t="s">
        <v>365</v>
      </c>
    </row>
    <row r="190" spans="1:9" x14ac:dyDescent="0.25">
      <c r="A190" s="264"/>
      <c r="B190" s="265"/>
      <c r="C190" s="265"/>
      <c r="D190" s="265"/>
      <c r="E190" s="265"/>
      <c r="F190" s="265"/>
      <c r="G190" s="265"/>
      <c r="H190" s="265"/>
      <c r="I190" s="265"/>
    </row>
    <row r="191" spans="1:9" x14ac:dyDescent="0.25">
      <c r="A191" s="33"/>
      <c r="B191" s="33"/>
      <c r="C191" s="33"/>
      <c r="D191" s="33"/>
      <c r="E191" s="33"/>
      <c r="F191" s="33"/>
      <c r="G191" s="33"/>
      <c r="H191" s="33"/>
      <c r="I191" s="33"/>
    </row>
    <row r="192" spans="1:9" x14ac:dyDescent="0.25">
      <c r="A192" s="244" t="s">
        <v>43</v>
      </c>
      <c r="B192" s="244"/>
      <c r="C192" s="244"/>
      <c r="D192" s="244"/>
      <c r="E192" s="244"/>
      <c r="F192" s="244"/>
      <c r="G192" s="244"/>
      <c r="H192" s="244"/>
      <c r="I192" s="244"/>
    </row>
    <row r="193" spans="1:9" x14ac:dyDescent="0.25">
      <c r="A193" s="211"/>
      <c r="B193" s="211"/>
      <c r="C193" s="211"/>
      <c r="D193" s="211"/>
      <c r="E193" s="211"/>
      <c r="F193" s="211"/>
      <c r="G193" s="211"/>
      <c r="H193" s="211"/>
      <c r="I193" s="211"/>
    </row>
    <row r="194" spans="1:9" x14ac:dyDescent="0.25">
      <c r="A194" s="243" t="s">
        <v>165</v>
      </c>
      <c r="B194" s="243"/>
      <c r="C194" s="243"/>
      <c r="D194" s="243"/>
      <c r="E194" s="243"/>
      <c r="F194" s="243"/>
      <c r="G194" s="243"/>
      <c r="H194" s="243"/>
      <c r="I194" s="243"/>
    </row>
    <row r="195" spans="1:9" x14ac:dyDescent="0.25">
      <c r="A195" s="239" t="s">
        <v>44</v>
      </c>
      <c r="B195" s="239"/>
      <c r="C195" s="239"/>
      <c r="D195" s="239"/>
      <c r="E195" s="239"/>
      <c r="F195" s="239"/>
      <c r="G195" s="239"/>
      <c r="H195" s="239"/>
      <c r="I195" s="239"/>
    </row>
    <row r="196" spans="1:9" ht="14.25" customHeight="1" x14ac:dyDescent="0.25">
      <c r="A196" s="239"/>
      <c r="B196" s="239"/>
      <c r="C196" s="239"/>
      <c r="D196" s="239"/>
      <c r="E196" s="239"/>
      <c r="F196" s="239"/>
      <c r="G196" s="239"/>
      <c r="H196" s="239"/>
      <c r="I196" s="239"/>
    </row>
    <row r="197" spans="1:9" x14ac:dyDescent="0.25">
      <c r="A197" s="23" t="s">
        <v>4</v>
      </c>
      <c r="B197" s="240" t="s">
        <v>45</v>
      </c>
      <c r="C197" s="240"/>
      <c r="D197" s="240"/>
      <c r="E197" s="240"/>
      <c r="F197" s="240"/>
      <c r="G197" s="240"/>
      <c r="H197" s="240"/>
      <c r="I197" s="240"/>
    </row>
    <row r="198" spans="1:9" ht="15.75" customHeight="1" x14ac:dyDescent="0.25">
      <c r="A198" s="23" t="s">
        <v>4</v>
      </c>
      <c r="B198" s="240" t="s">
        <v>46</v>
      </c>
      <c r="C198" s="240"/>
      <c r="D198" s="240"/>
      <c r="E198" s="240"/>
      <c r="F198" s="240"/>
      <c r="G198" s="240"/>
      <c r="H198" s="240"/>
      <c r="I198" s="240"/>
    </row>
    <row r="199" spans="1:9" x14ac:dyDescent="0.25">
      <c r="A199" s="23" t="s">
        <v>4</v>
      </c>
      <c r="B199" s="240" t="s">
        <v>47</v>
      </c>
      <c r="C199" s="240"/>
      <c r="D199" s="240"/>
      <c r="E199" s="240"/>
      <c r="F199" s="240"/>
      <c r="G199" s="240"/>
      <c r="H199" s="240"/>
      <c r="I199" s="240"/>
    </row>
    <row r="200" spans="1:9" x14ac:dyDescent="0.25">
      <c r="A200" s="23" t="s">
        <v>4</v>
      </c>
      <c r="B200" s="240" t="s">
        <v>48</v>
      </c>
      <c r="C200" s="240"/>
      <c r="D200" s="240"/>
      <c r="E200" s="240"/>
      <c r="F200" s="240"/>
      <c r="G200" s="240"/>
      <c r="H200" s="240"/>
      <c r="I200" s="240"/>
    </row>
    <row r="201" spans="1:9" x14ac:dyDescent="0.25">
      <c r="A201" s="23" t="s">
        <v>4</v>
      </c>
      <c r="B201" s="240" t="s">
        <v>49</v>
      </c>
      <c r="C201" s="240"/>
      <c r="D201" s="240"/>
      <c r="E201" s="240"/>
      <c r="F201" s="240"/>
      <c r="G201" s="240"/>
      <c r="H201" s="240"/>
      <c r="I201" s="240"/>
    </row>
    <row r="202" spans="1:9" x14ac:dyDescent="0.25">
      <c r="A202" s="212"/>
      <c r="B202" s="212"/>
      <c r="C202" s="212"/>
      <c r="D202" s="212"/>
      <c r="E202" s="212"/>
      <c r="F202" s="212"/>
      <c r="G202" s="212"/>
      <c r="H202" s="212"/>
      <c r="I202" s="212"/>
    </row>
    <row r="203" spans="1:9" x14ac:dyDescent="0.25">
      <c r="A203" s="243" t="s">
        <v>166</v>
      </c>
      <c r="B203" s="243"/>
      <c r="C203" s="243"/>
      <c r="D203" s="243"/>
      <c r="E203" s="243"/>
      <c r="F203" s="243"/>
      <c r="G203" s="243"/>
      <c r="H203" s="243"/>
      <c r="I203" s="243"/>
    </row>
    <row r="204" spans="1:9" x14ac:dyDescent="0.25">
      <c r="A204" s="240" t="s">
        <v>50</v>
      </c>
      <c r="B204" s="240"/>
      <c r="C204" s="240"/>
      <c r="D204" s="240"/>
      <c r="E204" s="240"/>
      <c r="F204" s="240"/>
      <c r="G204" s="240"/>
      <c r="H204" s="240"/>
      <c r="I204" s="240"/>
    </row>
    <row r="205" spans="1:9" x14ac:dyDescent="0.25">
      <c r="A205" s="23" t="s">
        <v>4</v>
      </c>
      <c r="B205" s="240" t="s">
        <v>159</v>
      </c>
      <c r="C205" s="240"/>
      <c r="D205" s="240"/>
      <c r="E205" s="240"/>
      <c r="F205" s="240"/>
      <c r="G205" s="240"/>
      <c r="H205" s="240"/>
      <c r="I205" s="240"/>
    </row>
    <row r="206" spans="1:9" x14ac:dyDescent="0.25">
      <c r="A206" s="23" t="s">
        <v>4</v>
      </c>
      <c r="B206" s="240" t="s">
        <v>51</v>
      </c>
      <c r="C206" s="240"/>
      <c r="D206" s="240"/>
      <c r="E206" s="240"/>
      <c r="F206" s="240"/>
      <c r="G206" s="240"/>
      <c r="H206" s="240"/>
      <c r="I206" s="240"/>
    </row>
    <row r="207" spans="1:9" x14ac:dyDescent="0.25">
      <c r="A207" s="288" t="s">
        <v>4</v>
      </c>
      <c r="B207" s="239" t="s">
        <v>141</v>
      </c>
      <c r="C207" s="239"/>
      <c r="D207" s="239"/>
      <c r="E207" s="239"/>
      <c r="F207" s="239"/>
      <c r="G207" s="239"/>
      <c r="H207" s="239"/>
      <c r="I207" s="239"/>
    </row>
    <row r="208" spans="1:9" x14ac:dyDescent="0.25">
      <c r="A208" s="288"/>
      <c r="B208" s="239"/>
      <c r="C208" s="239"/>
      <c r="D208" s="239"/>
      <c r="E208" s="239"/>
      <c r="F208" s="239"/>
      <c r="G208" s="239"/>
      <c r="H208" s="239"/>
      <c r="I208" s="239"/>
    </row>
    <row r="209" spans="1:9" x14ac:dyDescent="0.25">
      <c r="A209" s="213"/>
      <c r="B209" s="213"/>
      <c r="C209" s="213"/>
      <c r="D209" s="213"/>
      <c r="E209" s="213"/>
      <c r="F209" s="213"/>
      <c r="G209" s="213"/>
      <c r="H209" s="213"/>
      <c r="I209" s="213"/>
    </row>
    <row r="210" spans="1:9" x14ac:dyDescent="0.25">
      <c r="A210" s="243" t="s">
        <v>52</v>
      </c>
      <c r="B210" s="243"/>
      <c r="C210" s="243"/>
      <c r="D210" s="243"/>
      <c r="E210" s="243"/>
      <c r="F210" s="243"/>
      <c r="G210" s="243"/>
      <c r="H210" s="243"/>
      <c r="I210" s="243"/>
    </row>
    <row r="211" spans="1:9" x14ac:dyDescent="0.25">
      <c r="A211" s="240" t="s">
        <v>53</v>
      </c>
      <c r="B211" s="240"/>
      <c r="C211" s="240"/>
      <c r="D211" s="240"/>
      <c r="E211" s="240"/>
      <c r="F211" s="240"/>
      <c r="G211" s="240"/>
      <c r="H211" s="240"/>
      <c r="I211" s="240"/>
    </row>
    <row r="212" spans="1:9" x14ac:dyDescent="0.25">
      <c r="A212" s="23" t="s">
        <v>4</v>
      </c>
      <c r="B212" s="240" t="s">
        <v>54</v>
      </c>
      <c r="C212" s="240"/>
      <c r="D212" s="240"/>
      <c r="E212" s="240"/>
      <c r="F212" s="240"/>
      <c r="G212" s="240"/>
      <c r="H212" s="240"/>
      <c r="I212" s="240"/>
    </row>
    <row r="213" spans="1:9" x14ac:dyDescent="0.25">
      <c r="A213" s="23" t="s">
        <v>4</v>
      </c>
      <c r="B213" s="240" t="s">
        <v>55</v>
      </c>
      <c r="C213" s="240"/>
      <c r="D213" s="240"/>
      <c r="E213" s="240"/>
      <c r="F213" s="240"/>
      <c r="G213" s="240"/>
      <c r="H213" s="240"/>
      <c r="I213" s="240"/>
    </row>
    <row r="214" spans="1:9" x14ac:dyDescent="0.25">
      <c r="A214" s="23" t="s">
        <v>4</v>
      </c>
      <c r="B214" s="240" t="s">
        <v>56</v>
      </c>
      <c r="C214" s="240"/>
      <c r="D214" s="240"/>
      <c r="E214" s="240"/>
      <c r="F214" s="240"/>
      <c r="G214" s="240"/>
      <c r="H214" s="240"/>
      <c r="I214" s="240"/>
    </row>
    <row r="215" spans="1:9" x14ac:dyDescent="0.25">
      <c r="A215" s="23" t="s">
        <v>4</v>
      </c>
      <c r="B215" s="240" t="s">
        <v>57</v>
      </c>
      <c r="C215" s="240"/>
      <c r="D215" s="240"/>
      <c r="E215" s="240"/>
      <c r="F215" s="240"/>
      <c r="G215" s="240"/>
      <c r="H215" s="240"/>
      <c r="I215" s="240"/>
    </row>
    <row r="216" spans="1:9" x14ac:dyDescent="0.25">
      <c r="A216" s="213"/>
      <c r="B216" s="213"/>
      <c r="C216" s="213"/>
      <c r="D216" s="213"/>
      <c r="E216" s="213"/>
      <c r="F216" s="213"/>
      <c r="G216" s="213"/>
      <c r="H216" s="213"/>
      <c r="I216" s="213"/>
    </row>
    <row r="217" spans="1:9" x14ac:dyDescent="0.25">
      <c r="A217" s="239" t="s">
        <v>58</v>
      </c>
      <c r="B217" s="239"/>
      <c r="C217" s="239"/>
      <c r="D217" s="239"/>
      <c r="E217" s="239"/>
      <c r="F217" s="239"/>
      <c r="G217" s="239"/>
      <c r="H217" s="239"/>
      <c r="I217" s="239"/>
    </row>
    <row r="218" spans="1:9" x14ac:dyDescent="0.25">
      <c r="A218" s="239"/>
      <c r="B218" s="239"/>
      <c r="C218" s="239"/>
      <c r="D218" s="239"/>
      <c r="E218" s="239"/>
      <c r="F218" s="239"/>
      <c r="G218" s="239"/>
      <c r="H218" s="239"/>
      <c r="I218" s="239"/>
    </row>
    <row r="219" spans="1:9" x14ac:dyDescent="0.25">
      <c r="A219" s="23" t="s">
        <v>4</v>
      </c>
      <c r="B219" s="240" t="s">
        <v>59</v>
      </c>
      <c r="C219" s="240"/>
      <c r="D219" s="240"/>
      <c r="E219" s="240"/>
      <c r="F219" s="240"/>
      <c r="G219" s="240"/>
      <c r="H219" s="240"/>
      <c r="I219" s="240"/>
    </row>
    <row r="220" spans="1:9" x14ac:dyDescent="0.25">
      <c r="A220" s="23" t="s">
        <v>4</v>
      </c>
      <c r="B220" s="240" t="s">
        <v>60</v>
      </c>
      <c r="C220" s="240"/>
      <c r="D220" s="240"/>
      <c r="E220" s="240"/>
      <c r="F220" s="240"/>
      <c r="G220" s="240"/>
      <c r="H220" s="240"/>
      <c r="I220" s="240"/>
    </row>
    <row r="221" spans="1:9" x14ac:dyDescent="0.25">
      <c r="A221" s="23" t="s">
        <v>4</v>
      </c>
      <c r="B221" s="240" t="s">
        <v>61</v>
      </c>
      <c r="C221" s="240"/>
      <c r="D221" s="240"/>
      <c r="E221" s="240"/>
      <c r="F221" s="240"/>
      <c r="G221" s="240"/>
      <c r="H221" s="240"/>
      <c r="I221" s="240"/>
    </row>
    <row r="222" spans="1:9" x14ac:dyDescent="0.25">
      <c r="A222" s="23" t="s">
        <v>4</v>
      </c>
      <c r="B222" s="240" t="s">
        <v>62</v>
      </c>
      <c r="C222" s="240"/>
      <c r="D222" s="240"/>
      <c r="E222" s="240"/>
      <c r="F222" s="240"/>
      <c r="G222" s="240"/>
      <c r="H222" s="240"/>
      <c r="I222" s="240"/>
    </row>
    <row r="223" spans="1:9" x14ac:dyDescent="0.25">
      <c r="A223" s="213"/>
      <c r="B223" s="213"/>
      <c r="C223" s="213"/>
      <c r="D223" s="213"/>
      <c r="E223" s="213"/>
      <c r="F223" s="213"/>
      <c r="G223" s="213"/>
      <c r="H223" s="213"/>
      <c r="I223" s="213"/>
    </row>
    <row r="224" spans="1:9" x14ac:dyDescent="0.25">
      <c r="A224" s="243" t="s">
        <v>63</v>
      </c>
      <c r="B224" s="243"/>
      <c r="C224" s="243"/>
      <c r="D224" s="243"/>
      <c r="E224" s="243"/>
      <c r="F224" s="243"/>
      <c r="G224" s="243"/>
      <c r="H224" s="243"/>
      <c r="I224" s="243"/>
    </row>
    <row r="225" spans="1:9" x14ac:dyDescent="0.25">
      <c r="A225" s="239" t="s">
        <v>64</v>
      </c>
      <c r="B225" s="239"/>
      <c r="C225" s="239"/>
      <c r="D225" s="239"/>
      <c r="E225" s="239"/>
      <c r="F225" s="239"/>
      <c r="G225" s="239"/>
      <c r="H225" s="239"/>
      <c r="I225" s="239"/>
    </row>
    <row r="226" spans="1:9" x14ac:dyDescent="0.25">
      <c r="A226" s="239"/>
      <c r="B226" s="239"/>
      <c r="C226" s="239"/>
      <c r="D226" s="239"/>
      <c r="E226" s="239"/>
      <c r="F226" s="239"/>
      <c r="G226" s="239"/>
      <c r="H226" s="239"/>
      <c r="I226" s="239"/>
    </row>
    <row r="227" spans="1:9" x14ac:dyDescent="0.25">
      <c r="A227" s="23" t="s">
        <v>4</v>
      </c>
      <c r="B227" s="240" t="s">
        <v>65</v>
      </c>
      <c r="C227" s="240"/>
      <c r="D227" s="240"/>
      <c r="E227" s="240"/>
      <c r="F227" s="240"/>
      <c r="G227" s="240"/>
      <c r="H227" s="240"/>
      <c r="I227" s="240"/>
    </row>
    <row r="228" spans="1:9" x14ac:dyDescent="0.25">
      <c r="A228" s="23" t="s">
        <v>4</v>
      </c>
      <c r="B228" s="240" t="s">
        <v>66</v>
      </c>
      <c r="C228" s="240"/>
      <c r="D228" s="240"/>
      <c r="E228" s="240"/>
      <c r="F228" s="240"/>
      <c r="G228" s="240"/>
      <c r="H228" s="240"/>
      <c r="I228" s="240"/>
    </row>
    <row r="229" spans="1:9" x14ac:dyDescent="0.25">
      <c r="A229" s="23" t="s">
        <v>4</v>
      </c>
      <c r="B229" s="240" t="s">
        <v>67</v>
      </c>
      <c r="C229" s="240"/>
      <c r="D229" s="240"/>
      <c r="E229" s="240"/>
      <c r="F229" s="240"/>
      <c r="G229" s="240"/>
      <c r="H229" s="240"/>
      <c r="I229" s="240"/>
    </row>
    <row r="230" spans="1:9" x14ac:dyDescent="0.25">
      <c r="A230" s="23" t="s">
        <v>4</v>
      </c>
      <c r="B230" s="240" t="s">
        <v>68</v>
      </c>
      <c r="C230" s="240"/>
      <c r="D230" s="240"/>
      <c r="E230" s="240"/>
      <c r="F230" s="240"/>
      <c r="G230" s="240"/>
      <c r="H230" s="240"/>
      <c r="I230" s="240"/>
    </row>
    <row r="231" spans="1:9" x14ac:dyDescent="0.25">
      <c r="A231" s="212"/>
      <c r="B231" s="212"/>
      <c r="C231" s="212"/>
      <c r="D231" s="212"/>
      <c r="E231" s="212"/>
      <c r="F231" s="212"/>
      <c r="G231" s="212"/>
      <c r="H231" s="212"/>
      <c r="I231" s="212"/>
    </row>
    <row r="232" spans="1:9" x14ac:dyDescent="0.25">
      <c r="A232" s="243" t="s">
        <v>69</v>
      </c>
      <c r="B232" s="243"/>
      <c r="C232" s="243"/>
      <c r="D232" s="243"/>
      <c r="E232" s="243"/>
      <c r="F232" s="243"/>
      <c r="G232" s="243"/>
      <c r="H232" s="243"/>
      <c r="I232" s="243"/>
    </row>
    <row r="233" spans="1:9" x14ac:dyDescent="0.25">
      <c r="A233" s="239" t="s">
        <v>70</v>
      </c>
      <c r="B233" s="239"/>
      <c r="C233" s="239"/>
      <c r="D233" s="239"/>
      <c r="E233" s="239"/>
      <c r="F233" s="239"/>
      <c r="G233" s="239"/>
      <c r="H233" s="239"/>
      <c r="I233" s="239"/>
    </row>
    <row r="234" spans="1:9" x14ac:dyDescent="0.25">
      <c r="A234" s="239"/>
      <c r="B234" s="239"/>
      <c r="C234" s="239"/>
      <c r="D234" s="239"/>
      <c r="E234" s="239"/>
      <c r="F234" s="239"/>
      <c r="G234" s="239"/>
      <c r="H234" s="239"/>
      <c r="I234" s="239"/>
    </row>
    <row r="235" spans="1:9" x14ac:dyDescent="0.25">
      <c r="A235" s="23" t="s">
        <v>4</v>
      </c>
      <c r="B235" s="240" t="s">
        <v>71</v>
      </c>
      <c r="C235" s="240"/>
      <c r="D235" s="240"/>
      <c r="E235" s="240"/>
      <c r="F235" s="240"/>
      <c r="G235" s="240"/>
      <c r="H235" s="240"/>
      <c r="I235" s="240"/>
    </row>
    <row r="236" spans="1:9" x14ac:dyDescent="0.25">
      <c r="A236" s="23" t="s">
        <v>4</v>
      </c>
      <c r="B236" s="240" t="s">
        <v>115</v>
      </c>
      <c r="C236" s="240"/>
      <c r="D236" s="240"/>
      <c r="E236" s="240"/>
      <c r="F236" s="240"/>
      <c r="G236" s="240"/>
      <c r="H236" s="240"/>
      <c r="I236" s="240"/>
    </row>
    <row r="237" spans="1:9" x14ac:dyDescent="0.25">
      <c r="A237" s="23" t="s">
        <v>4</v>
      </c>
      <c r="B237" s="240" t="s">
        <v>72</v>
      </c>
      <c r="C237" s="240"/>
      <c r="D237" s="240"/>
      <c r="E237" s="240"/>
      <c r="F237" s="240"/>
      <c r="G237" s="240"/>
      <c r="H237" s="240"/>
      <c r="I237" s="240"/>
    </row>
    <row r="238" spans="1:9" x14ac:dyDescent="0.25">
      <c r="A238" s="212"/>
      <c r="B238" s="212"/>
      <c r="C238" s="212"/>
      <c r="D238" s="212"/>
      <c r="E238" s="212"/>
      <c r="F238" s="212"/>
      <c r="G238" s="212"/>
      <c r="H238" s="212"/>
      <c r="I238" s="212"/>
    </row>
    <row r="239" spans="1:9" x14ac:dyDescent="0.25">
      <c r="A239" s="244" t="s">
        <v>73</v>
      </c>
      <c r="B239" s="244"/>
      <c r="C239" s="244"/>
      <c r="D239" s="244"/>
      <c r="E239" s="244"/>
      <c r="F239" s="244"/>
      <c r="G239" s="244"/>
      <c r="H239" s="244"/>
      <c r="I239" s="244"/>
    </row>
    <row r="240" spans="1:9" x14ac:dyDescent="0.25">
      <c r="A240" s="212"/>
      <c r="B240" s="212"/>
      <c r="C240" s="212"/>
      <c r="D240" s="212"/>
      <c r="E240" s="212"/>
      <c r="F240" s="212"/>
      <c r="G240" s="212"/>
      <c r="H240" s="212"/>
      <c r="I240" s="212"/>
    </row>
    <row r="241" spans="1:9" x14ac:dyDescent="0.25">
      <c r="A241" s="243" t="s">
        <v>74</v>
      </c>
      <c r="B241" s="243"/>
      <c r="C241" s="243"/>
      <c r="D241" s="243"/>
      <c r="E241" s="243"/>
      <c r="F241" s="243"/>
      <c r="G241" s="243"/>
      <c r="H241" s="243"/>
      <c r="I241" s="243"/>
    </row>
    <row r="242" spans="1:9" x14ac:dyDescent="0.25">
      <c r="A242" s="240" t="s">
        <v>361</v>
      </c>
      <c r="B242" s="240"/>
      <c r="C242" s="240"/>
      <c r="D242" s="240"/>
      <c r="E242" s="240"/>
      <c r="F242" s="240"/>
      <c r="G242" s="240"/>
      <c r="H242" s="240"/>
      <c r="I242" s="240"/>
    </row>
    <row r="243" spans="1:9" x14ac:dyDescent="0.25">
      <c r="A243" s="23" t="s">
        <v>4</v>
      </c>
      <c r="B243" s="240" t="s">
        <v>75</v>
      </c>
      <c r="C243" s="240"/>
      <c r="D243" s="240"/>
      <c r="E243" s="240"/>
      <c r="F243" s="240"/>
      <c r="G243" s="240"/>
      <c r="H243" s="240"/>
      <c r="I243" s="240"/>
    </row>
    <row r="244" spans="1:9" x14ac:dyDescent="0.25">
      <c r="A244" s="23" t="s">
        <v>4</v>
      </c>
      <c r="B244" s="240" t="s">
        <v>76</v>
      </c>
      <c r="C244" s="240"/>
      <c r="D244" s="240"/>
      <c r="E244" s="240"/>
      <c r="F244" s="240"/>
      <c r="G244" s="240"/>
      <c r="H244" s="240"/>
      <c r="I244" s="240"/>
    </row>
    <row r="245" spans="1:9" x14ac:dyDescent="0.25">
      <c r="A245" s="23" t="s">
        <v>4</v>
      </c>
      <c r="B245" s="240" t="s">
        <v>77</v>
      </c>
      <c r="C245" s="240"/>
      <c r="D245" s="240"/>
      <c r="E245" s="240"/>
      <c r="F245" s="240"/>
      <c r="G245" s="240"/>
      <c r="H245" s="240"/>
      <c r="I245" s="240"/>
    </row>
    <row r="246" spans="1:9" x14ac:dyDescent="0.25">
      <c r="A246" s="23" t="s">
        <v>4</v>
      </c>
      <c r="B246" s="240" t="s">
        <v>78</v>
      </c>
      <c r="C246" s="240"/>
      <c r="D246" s="240"/>
      <c r="E246" s="240"/>
      <c r="F246" s="240"/>
      <c r="G246" s="240"/>
      <c r="H246" s="240"/>
      <c r="I246" s="240"/>
    </row>
    <row r="247" spans="1:9" x14ac:dyDescent="0.25">
      <c r="A247" s="23" t="s">
        <v>4</v>
      </c>
      <c r="B247" s="240" t="s">
        <v>79</v>
      </c>
      <c r="C247" s="240"/>
      <c r="D247" s="240"/>
      <c r="E247" s="240"/>
      <c r="F247" s="240"/>
      <c r="G247" s="240"/>
      <c r="H247" s="240"/>
      <c r="I247" s="240"/>
    </row>
    <row r="248" spans="1:9" x14ac:dyDescent="0.25">
      <c r="A248" s="212"/>
      <c r="B248" s="240"/>
      <c r="C248" s="240"/>
      <c r="D248" s="240"/>
      <c r="E248" s="240"/>
      <c r="F248" s="240"/>
      <c r="G248" s="240"/>
      <c r="H248" s="240"/>
      <c r="I248" s="240"/>
    </row>
    <row r="249" spans="1:9" ht="18.600000000000001" customHeight="1" x14ac:dyDescent="0.25">
      <c r="A249" s="243" t="s">
        <v>80</v>
      </c>
      <c r="B249" s="243"/>
      <c r="C249" s="243"/>
      <c r="D249" s="243"/>
      <c r="E249" s="243"/>
      <c r="F249" s="243"/>
      <c r="G249" s="243"/>
      <c r="H249" s="243"/>
      <c r="I249" s="243"/>
    </row>
    <row r="250" spans="1:9" ht="21.2" customHeight="1" x14ac:dyDescent="0.25">
      <c r="A250" s="240" t="s">
        <v>81</v>
      </c>
      <c r="B250" s="240"/>
      <c r="C250" s="240"/>
      <c r="D250" s="240"/>
      <c r="E250" s="240"/>
      <c r="F250" s="240"/>
      <c r="G250" s="240"/>
      <c r="H250" s="240"/>
      <c r="I250" s="240"/>
    </row>
    <row r="251" spans="1:9" x14ac:dyDescent="0.25">
      <c r="A251" s="23" t="s">
        <v>4</v>
      </c>
      <c r="B251" s="240" t="s">
        <v>82</v>
      </c>
      <c r="C251" s="240"/>
      <c r="D251" s="240"/>
      <c r="E251" s="240"/>
      <c r="F251" s="240"/>
      <c r="G251" s="240"/>
      <c r="H251" s="240"/>
      <c r="I251" s="240"/>
    </row>
    <row r="252" spans="1:9" x14ac:dyDescent="0.25">
      <c r="A252" s="23" t="s">
        <v>4</v>
      </c>
      <c r="B252" s="240" t="s">
        <v>83</v>
      </c>
      <c r="C252" s="240"/>
      <c r="D252" s="240"/>
      <c r="E252" s="240"/>
      <c r="F252" s="240"/>
      <c r="G252" s="240"/>
      <c r="H252" s="240"/>
      <c r="I252" s="240"/>
    </row>
    <row r="253" spans="1:9" x14ac:dyDescent="0.25">
      <c r="A253" s="23" t="s">
        <v>4</v>
      </c>
      <c r="B253" s="240" t="s">
        <v>84</v>
      </c>
      <c r="C253" s="240"/>
      <c r="D253" s="240"/>
      <c r="E253" s="240"/>
      <c r="F253" s="240"/>
      <c r="G253" s="240"/>
      <c r="H253" s="240"/>
      <c r="I253" s="240"/>
    </row>
    <row r="254" spans="1:9" x14ac:dyDescent="0.25">
      <c r="A254" s="23" t="s">
        <v>4</v>
      </c>
      <c r="B254" s="240" t="s">
        <v>85</v>
      </c>
      <c r="C254" s="240"/>
      <c r="D254" s="240"/>
      <c r="E254" s="240"/>
      <c r="F254" s="240"/>
      <c r="G254" s="240"/>
      <c r="H254" s="240"/>
      <c r="I254" s="240"/>
    </row>
    <row r="255" spans="1:9" x14ac:dyDescent="0.25">
      <c r="A255" s="212"/>
      <c r="B255" s="212"/>
      <c r="C255" s="212"/>
      <c r="D255" s="212"/>
      <c r="E255" s="212"/>
      <c r="F255" s="212"/>
      <c r="G255" s="212"/>
      <c r="H255" s="212"/>
      <c r="I255" s="212"/>
    </row>
    <row r="256" spans="1:9" x14ac:dyDescent="0.25">
      <c r="A256" s="243" t="s">
        <v>86</v>
      </c>
      <c r="B256" s="243"/>
      <c r="C256" s="243"/>
      <c r="D256" s="243"/>
      <c r="E256" s="243"/>
      <c r="F256" s="243"/>
      <c r="G256" s="243"/>
      <c r="H256" s="243"/>
      <c r="I256" s="243"/>
    </row>
    <row r="257" spans="1:9" x14ac:dyDescent="0.25">
      <c r="A257" s="212"/>
      <c r="B257" s="212"/>
      <c r="C257" s="212"/>
      <c r="D257" s="212"/>
      <c r="E257" s="212"/>
      <c r="F257" s="212"/>
      <c r="G257" s="212"/>
      <c r="H257" s="212"/>
      <c r="I257" s="212"/>
    </row>
    <row r="258" spans="1:9" x14ac:dyDescent="0.25">
      <c r="A258" s="240" t="s">
        <v>87</v>
      </c>
      <c r="B258" s="240"/>
      <c r="C258" s="240"/>
      <c r="D258" s="240"/>
      <c r="E258" s="240"/>
      <c r="F258" s="240"/>
      <c r="G258" s="240"/>
      <c r="H258" s="240"/>
      <c r="I258" s="240"/>
    </row>
    <row r="259" spans="1:9" x14ac:dyDescent="0.25">
      <c r="A259" s="23" t="s">
        <v>4</v>
      </c>
      <c r="B259" s="240" t="s">
        <v>88</v>
      </c>
      <c r="C259" s="240"/>
      <c r="D259" s="240"/>
      <c r="E259" s="240"/>
      <c r="F259" s="240"/>
      <c r="G259" s="240"/>
      <c r="H259" s="240"/>
      <c r="I259" s="240"/>
    </row>
    <row r="260" spans="1:9" ht="27" customHeight="1" x14ac:dyDescent="0.25">
      <c r="A260" s="23" t="s">
        <v>4</v>
      </c>
      <c r="B260" s="239" t="s">
        <v>89</v>
      </c>
      <c r="C260" s="239"/>
      <c r="D260" s="239"/>
      <c r="E260" s="239"/>
      <c r="F260" s="239"/>
      <c r="G260" s="239"/>
      <c r="H260" s="239"/>
      <c r="I260" s="239"/>
    </row>
    <row r="261" spans="1:9" x14ac:dyDescent="0.25">
      <c r="A261" s="23"/>
      <c r="B261" s="239"/>
      <c r="C261" s="239"/>
      <c r="D261" s="239"/>
      <c r="E261" s="239"/>
      <c r="F261" s="239"/>
      <c r="G261" s="239"/>
      <c r="H261" s="239"/>
      <c r="I261" s="239"/>
    </row>
    <row r="262" spans="1:9" x14ac:dyDescent="0.25">
      <c r="A262" s="23" t="s">
        <v>4</v>
      </c>
      <c r="B262" s="239" t="s">
        <v>90</v>
      </c>
      <c r="C262" s="239"/>
      <c r="D262" s="239"/>
      <c r="E262" s="239"/>
      <c r="F262" s="239"/>
      <c r="G262" s="239"/>
      <c r="H262" s="239"/>
      <c r="I262" s="239"/>
    </row>
    <row r="263" spans="1:9" ht="25.9" customHeight="1" x14ac:dyDescent="0.25">
      <c r="A263" s="23"/>
      <c r="B263" s="239"/>
      <c r="C263" s="239"/>
      <c r="D263" s="239"/>
      <c r="E263" s="239"/>
      <c r="F263" s="239"/>
      <c r="G263" s="239"/>
      <c r="H263" s="239"/>
      <c r="I263" s="239"/>
    </row>
    <row r="264" spans="1:9" x14ac:dyDescent="0.25">
      <c r="A264" s="23" t="s">
        <v>4</v>
      </c>
      <c r="B264" s="239" t="s">
        <v>91</v>
      </c>
      <c r="C264" s="239"/>
      <c r="D264" s="239"/>
      <c r="E264" s="239"/>
      <c r="F264" s="239"/>
      <c r="G264" s="239"/>
      <c r="H264" s="239"/>
      <c r="I264" s="239"/>
    </row>
    <row r="265" spans="1:9" x14ac:dyDescent="0.25">
      <c r="A265" s="212"/>
      <c r="B265" s="239"/>
      <c r="C265" s="239"/>
      <c r="D265" s="239"/>
      <c r="E265" s="239"/>
      <c r="F265" s="239"/>
      <c r="G265" s="239"/>
      <c r="H265" s="239"/>
      <c r="I265" s="239"/>
    </row>
    <row r="266" spans="1:9" x14ac:dyDescent="0.25">
      <c r="A266" s="212"/>
      <c r="B266" s="212"/>
      <c r="C266" s="212"/>
      <c r="D266" s="212"/>
      <c r="E266" s="212"/>
      <c r="F266" s="212"/>
      <c r="G266" s="212"/>
      <c r="H266" s="212"/>
      <c r="I266" s="212"/>
    </row>
    <row r="267" spans="1:9" x14ac:dyDescent="0.25">
      <c r="A267" s="239" t="s">
        <v>92</v>
      </c>
      <c r="B267" s="239"/>
      <c r="C267" s="239"/>
      <c r="D267" s="239"/>
      <c r="E267" s="239"/>
      <c r="F267" s="239"/>
      <c r="G267" s="239"/>
      <c r="H267" s="239"/>
      <c r="I267" s="239"/>
    </row>
    <row r="268" spans="1:9" x14ac:dyDescent="0.25">
      <c r="A268" s="239"/>
      <c r="B268" s="239"/>
      <c r="C268" s="239"/>
      <c r="D268" s="239"/>
      <c r="E268" s="239"/>
      <c r="F268" s="239"/>
      <c r="G268" s="239"/>
      <c r="H268" s="239"/>
      <c r="I268" s="239"/>
    </row>
    <row r="269" spans="1:9" ht="18" customHeight="1" x14ac:dyDescent="0.25">
      <c r="A269" s="23" t="s">
        <v>4</v>
      </c>
      <c r="B269" s="240" t="s">
        <v>93</v>
      </c>
      <c r="C269" s="240"/>
      <c r="D269" s="240"/>
      <c r="E269" s="240"/>
      <c r="F269" s="240"/>
      <c r="G269" s="240"/>
      <c r="H269" s="240"/>
      <c r="I269" s="240"/>
    </row>
    <row r="270" spans="1:9" ht="23.25" customHeight="1" x14ac:dyDescent="0.25">
      <c r="A270" s="214" t="s">
        <v>4</v>
      </c>
      <c r="B270" s="239" t="s">
        <v>94</v>
      </c>
      <c r="C270" s="239"/>
      <c r="D270" s="239"/>
      <c r="E270" s="239"/>
      <c r="F270" s="239"/>
      <c r="G270" s="239"/>
      <c r="H270" s="239"/>
      <c r="I270" s="239"/>
    </row>
    <row r="271" spans="1:9" ht="24" customHeight="1" x14ac:dyDescent="0.25">
      <c r="A271" s="23" t="s">
        <v>4</v>
      </c>
      <c r="B271" s="239" t="s">
        <v>95</v>
      </c>
      <c r="C271" s="239"/>
      <c r="D271" s="239"/>
      <c r="E271" s="239"/>
      <c r="F271" s="239"/>
      <c r="G271" s="239"/>
      <c r="H271" s="239"/>
      <c r="I271" s="239"/>
    </row>
    <row r="272" spans="1:9" x14ac:dyDescent="0.25">
      <c r="A272" s="23"/>
      <c r="B272" s="239"/>
      <c r="C272" s="239"/>
      <c r="D272" s="239"/>
      <c r="E272" s="239"/>
      <c r="F272" s="239"/>
      <c r="G272" s="239"/>
      <c r="H272" s="239"/>
      <c r="I272" s="239"/>
    </row>
    <row r="273" spans="1:9" ht="24.75" customHeight="1" x14ac:dyDescent="0.25">
      <c r="A273" s="214" t="s">
        <v>4</v>
      </c>
      <c r="B273" s="239" t="s">
        <v>96</v>
      </c>
      <c r="C273" s="239"/>
      <c r="D273" s="239"/>
      <c r="E273" s="239"/>
      <c r="F273" s="239"/>
      <c r="G273" s="239"/>
      <c r="H273" s="239"/>
      <c r="I273" s="239"/>
    </row>
    <row r="274" spans="1:9" x14ac:dyDescent="0.25">
      <c r="A274" s="212"/>
      <c r="B274" s="212"/>
      <c r="C274" s="212"/>
      <c r="D274" s="212"/>
      <c r="E274" s="212"/>
      <c r="F274" s="212"/>
      <c r="G274" s="212"/>
      <c r="H274" s="212"/>
      <c r="I274" s="212"/>
    </row>
    <row r="275" spans="1:9" x14ac:dyDescent="0.25">
      <c r="A275" s="239" t="s">
        <v>97</v>
      </c>
      <c r="B275" s="239"/>
      <c r="C275" s="239"/>
      <c r="D275" s="239"/>
      <c r="E275" s="239"/>
      <c r="F275" s="239"/>
      <c r="G275" s="239"/>
      <c r="H275" s="239"/>
      <c r="I275" s="239"/>
    </row>
    <row r="276" spans="1:9" x14ac:dyDescent="0.25">
      <c r="A276" s="239"/>
      <c r="B276" s="239"/>
      <c r="C276" s="239"/>
      <c r="D276" s="239"/>
      <c r="E276" s="239"/>
      <c r="F276" s="239"/>
      <c r="G276" s="239"/>
      <c r="H276" s="239"/>
      <c r="I276" s="239"/>
    </row>
    <row r="277" spans="1:9" x14ac:dyDescent="0.25">
      <c r="A277" s="23" t="s">
        <v>4</v>
      </c>
      <c r="B277" s="239" t="s">
        <v>98</v>
      </c>
      <c r="C277" s="239"/>
      <c r="D277" s="239"/>
      <c r="E277" s="239"/>
      <c r="F277" s="239"/>
      <c r="G277" s="239"/>
      <c r="H277" s="239"/>
      <c r="I277" s="239"/>
    </row>
    <row r="278" spans="1:9" x14ac:dyDescent="0.25">
      <c r="A278" s="23"/>
      <c r="B278" s="239"/>
      <c r="C278" s="239"/>
      <c r="D278" s="239"/>
      <c r="E278" s="239"/>
      <c r="F278" s="239"/>
      <c r="G278" s="239"/>
      <c r="H278" s="239"/>
      <c r="I278" s="239"/>
    </row>
    <row r="279" spans="1:9" x14ac:dyDescent="0.25">
      <c r="A279" s="23" t="s">
        <v>4</v>
      </c>
      <c r="B279" s="240" t="s">
        <v>99</v>
      </c>
      <c r="C279" s="240"/>
      <c r="D279" s="240"/>
      <c r="E279" s="240"/>
      <c r="F279" s="240"/>
      <c r="G279" s="240"/>
      <c r="H279" s="240"/>
      <c r="I279" s="240"/>
    </row>
    <row r="280" spans="1:9" x14ac:dyDescent="0.25">
      <c r="A280" s="23" t="s">
        <v>4</v>
      </c>
      <c r="B280" s="240" t="s">
        <v>100</v>
      </c>
      <c r="C280" s="240"/>
      <c r="D280" s="240"/>
      <c r="E280" s="240"/>
      <c r="F280" s="240"/>
      <c r="G280" s="240"/>
      <c r="H280" s="240"/>
      <c r="I280" s="240"/>
    </row>
    <row r="281" spans="1:9" x14ac:dyDescent="0.25">
      <c r="A281" s="23" t="s">
        <v>4</v>
      </c>
      <c r="B281" s="240" t="s">
        <v>101</v>
      </c>
      <c r="C281" s="240"/>
      <c r="D281" s="240"/>
      <c r="E281" s="240"/>
      <c r="F281" s="240"/>
      <c r="G281" s="240"/>
      <c r="H281" s="240"/>
      <c r="I281" s="240"/>
    </row>
    <row r="282" spans="1:9" ht="14.25" customHeight="1" x14ac:dyDescent="0.25">
      <c r="A282" s="212"/>
      <c r="B282" s="212"/>
      <c r="C282" s="212"/>
      <c r="D282" s="212"/>
      <c r="E282" s="212"/>
      <c r="F282" s="212"/>
      <c r="G282" s="212"/>
      <c r="H282" s="212"/>
      <c r="I282" s="212"/>
    </row>
    <row r="283" spans="1:9" x14ac:dyDescent="0.25">
      <c r="A283" s="239" t="s">
        <v>102</v>
      </c>
      <c r="B283" s="239"/>
      <c r="C283" s="239"/>
      <c r="D283" s="239"/>
      <c r="E283" s="239"/>
      <c r="F283" s="239"/>
      <c r="G283" s="239"/>
      <c r="H283" s="239"/>
      <c r="I283" s="239"/>
    </row>
    <row r="284" spans="1:9" x14ac:dyDescent="0.25">
      <c r="A284" s="239"/>
      <c r="B284" s="239"/>
      <c r="C284" s="239"/>
      <c r="D284" s="239"/>
      <c r="E284" s="239"/>
      <c r="F284" s="239"/>
      <c r="G284" s="239"/>
      <c r="H284" s="239"/>
      <c r="I284" s="239"/>
    </row>
    <row r="285" spans="1:9" x14ac:dyDescent="0.25">
      <c r="A285" s="23" t="s">
        <v>4</v>
      </c>
      <c r="B285" s="240" t="s">
        <v>103</v>
      </c>
      <c r="C285" s="240"/>
      <c r="D285" s="240"/>
      <c r="E285" s="240"/>
      <c r="F285" s="240"/>
      <c r="G285" s="240"/>
      <c r="H285" s="240"/>
      <c r="I285" s="240"/>
    </row>
    <row r="286" spans="1:9" x14ac:dyDescent="0.25">
      <c r="A286" s="23" t="s">
        <v>4</v>
      </c>
      <c r="B286" s="240" t="s">
        <v>104</v>
      </c>
      <c r="C286" s="240"/>
      <c r="D286" s="240"/>
      <c r="E286" s="240"/>
      <c r="F286" s="240"/>
      <c r="G286" s="240"/>
      <c r="H286" s="240"/>
      <c r="I286" s="240"/>
    </row>
    <row r="287" spans="1:9" x14ac:dyDescent="0.25">
      <c r="A287" s="23" t="s">
        <v>4</v>
      </c>
      <c r="B287" s="240" t="s">
        <v>105</v>
      </c>
      <c r="C287" s="240"/>
      <c r="D287" s="240"/>
      <c r="E287" s="240"/>
      <c r="F287" s="240"/>
      <c r="G287" s="240"/>
      <c r="H287" s="240"/>
      <c r="I287" s="240"/>
    </row>
    <row r="288" spans="1:9" x14ac:dyDescent="0.25">
      <c r="A288" s="23" t="s">
        <v>4</v>
      </c>
      <c r="B288" s="240" t="s">
        <v>106</v>
      </c>
      <c r="C288" s="240"/>
      <c r="D288" s="240"/>
      <c r="E288" s="240"/>
      <c r="F288" s="240"/>
      <c r="G288" s="240"/>
      <c r="H288" s="240"/>
      <c r="I288" s="240"/>
    </row>
    <row r="289" spans="1:9" x14ac:dyDescent="0.25">
      <c r="A289" s="24"/>
      <c r="B289" s="38"/>
      <c r="C289" s="38"/>
      <c r="D289" s="38"/>
      <c r="E289" s="38"/>
      <c r="F289" s="38"/>
      <c r="G289" s="38"/>
      <c r="H289" s="38"/>
      <c r="I289" s="38"/>
    </row>
    <row r="290" spans="1:9" x14ac:dyDescent="0.25">
      <c r="A290" s="237"/>
      <c r="B290" s="238"/>
      <c r="C290" s="238"/>
      <c r="D290" s="238"/>
      <c r="E290" s="238"/>
      <c r="F290" s="238"/>
      <c r="G290" s="238"/>
      <c r="H290" s="238"/>
      <c r="I290" s="238"/>
    </row>
    <row r="291" spans="1:9" x14ac:dyDescent="0.25">
      <c r="A291" s="238"/>
      <c r="B291" s="238"/>
      <c r="C291" s="238"/>
      <c r="D291" s="238"/>
      <c r="E291" s="238"/>
      <c r="F291" s="238"/>
      <c r="G291" s="238"/>
      <c r="H291" s="238"/>
      <c r="I291" s="238"/>
    </row>
    <row r="292" spans="1:9" ht="15.75" x14ac:dyDescent="0.25">
      <c r="A292" s="225" t="s">
        <v>125</v>
      </c>
      <c r="B292" s="225"/>
      <c r="C292" s="225"/>
      <c r="D292" s="225"/>
      <c r="E292" s="225"/>
      <c r="F292" s="225"/>
      <c r="G292" s="225"/>
      <c r="H292" s="225"/>
      <c r="I292" s="225"/>
    </row>
    <row r="294" spans="1:9" x14ac:dyDescent="0.25">
      <c r="A294" s="226" t="s">
        <v>167</v>
      </c>
      <c r="B294" s="226"/>
      <c r="C294" s="226"/>
      <c r="D294" s="226"/>
      <c r="E294" s="226"/>
      <c r="F294" s="206"/>
      <c r="G294" s="206"/>
      <c r="H294" s="206"/>
      <c r="I294" s="206"/>
    </row>
    <row r="295" spans="1:9" x14ac:dyDescent="0.25">
      <c r="A295" s="34"/>
      <c r="B295" s="15"/>
      <c r="C295" s="15"/>
      <c r="D295" s="15"/>
      <c r="E295" s="15"/>
      <c r="F295" s="15"/>
      <c r="G295" s="15"/>
      <c r="H295" s="15"/>
      <c r="I295" s="15"/>
    </row>
    <row r="296" spans="1:9" ht="14.25" customHeight="1" x14ac:dyDescent="0.25">
      <c r="A296" s="282" t="s">
        <v>126</v>
      </c>
      <c r="B296" s="282"/>
      <c r="C296" s="282"/>
      <c r="D296" s="282"/>
      <c r="E296" s="282"/>
      <c r="F296" s="282"/>
      <c r="G296" s="282"/>
      <c r="H296" s="282"/>
      <c r="I296" s="282"/>
    </row>
    <row r="297" spans="1:9" x14ac:dyDescent="0.25">
      <c r="A297" s="282"/>
      <c r="B297" s="282"/>
      <c r="C297" s="282"/>
      <c r="D297" s="282"/>
      <c r="E297" s="282"/>
      <c r="F297" s="282"/>
      <c r="G297" s="282"/>
      <c r="H297" s="282"/>
      <c r="I297" s="282"/>
    </row>
    <row r="298" spans="1:9" x14ac:dyDescent="0.25">
      <c r="A298" s="282"/>
      <c r="B298" s="282"/>
      <c r="C298" s="282"/>
      <c r="D298" s="282"/>
      <c r="E298" s="282"/>
      <c r="F298" s="282"/>
      <c r="G298" s="282"/>
      <c r="H298" s="282"/>
      <c r="I298" s="282"/>
    </row>
    <row r="299" spans="1:9" x14ac:dyDescent="0.25">
      <c r="A299" s="34"/>
      <c r="B299" s="15"/>
      <c r="C299" s="15"/>
      <c r="D299" s="15"/>
      <c r="E299" s="15"/>
      <c r="F299" s="15"/>
      <c r="G299" s="15"/>
      <c r="H299" s="15"/>
      <c r="I299" s="15"/>
    </row>
    <row r="300" spans="1:9" x14ac:dyDescent="0.25">
      <c r="A300" s="226" t="s">
        <v>127</v>
      </c>
      <c r="B300" s="226"/>
      <c r="C300" s="226"/>
      <c r="D300" s="226"/>
      <c r="E300" s="226"/>
      <c r="F300" s="226"/>
      <c r="G300" s="226"/>
      <c r="H300" s="226"/>
      <c r="I300" s="226"/>
    </row>
    <row r="302" spans="1:9" ht="14.45" customHeight="1" x14ac:dyDescent="0.25">
      <c r="A302" s="219" t="s">
        <v>352</v>
      </c>
      <c r="B302" s="219"/>
      <c r="C302" s="219"/>
      <c r="D302" s="219"/>
      <c r="E302" s="219"/>
      <c r="F302" s="219"/>
      <c r="G302" s="219"/>
      <c r="H302" s="219"/>
      <c r="I302" s="219"/>
    </row>
    <row r="303" spans="1:9" x14ac:dyDescent="0.25">
      <c r="A303" s="219"/>
      <c r="B303" s="219"/>
      <c r="C303" s="219"/>
      <c r="D303" s="219"/>
      <c r="E303" s="219"/>
      <c r="F303" s="219"/>
      <c r="G303" s="219"/>
      <c r="H303" s="219"/>
      <c r="I303" s="219"/>
    </row>
    <row r="304" spans="1:9" x14ac:dyDescent="0.25">
      <c r="B304" s="241" t="s">
        <v>168</v>
      </c>
      <c r="C304" s="219"/>
      <c r="D304" s="219"/>
      <c r="E304" s="219"/>
      <c r="F304" s="219"/>
      <c r="G304" s="219"/>
      <c r="H304" s="219"/>
      <c r="I304" s="219"/>
    </row>
    <row r="305" spans="1:9" x14ac:dyDescent="0.25">
      <c r="B305" s="219"/>
      <c r="C305" s="219"/>
      <c r="D305" s="219"/>
      <c r="E305" s="219"/>
      <c r="F305" s="219"/>
      <c r="G305" s="219"/>
      <c r="H305" s="219"/>
      <c r="I305" s="219"/>
    </row>
    <row r="306" spans="1:9" x14ac:dyDescent="0.25">
      <c r="B306" s="241" t="s">
        <v>128</v>
      </c>
      <c r="C306" s="219"/>
      <c r="D306" s="219"/>
      <c r="E306" s="219"/>
      <c r="F306" s="219"/>
      <c r="G306" s="219"/>
      <c r="H306" s="219"/>
      <c r="I306" s="219"/>
    </row>
    <row r="307" spans="1:9" x14ac:dyDescent="0.25">
      <c r="B307" s="219"/>
      <c r="C307" s="219"/>
      <c r="D307" s="219"/>
      <c r="E307" s="219"/>
      <c r="F307" s="219"/>
      <c r="G307" s="219"/>
      <c r="H307" s="219"/>
      <c r="I307" s="219"/>
    </row>
    <row r="308" spans="1:9" x14ac:dyDescent="0.25">
      <c r="B308" s="53"/>
      <c r="C308" s="53"/>
      <c r="D308" s="53"/>
      <c r="E308" s="53"/>
      <c r="F308" s="53"/>
      <c r="G308" s="53"/>
      <c r="H308" s="53"/>
      <c r="I308" s="53"/>
    </row>
    <row r="309" spans="1:9" ht="15.75" customHeight="1" x14ac:dyDescent="0.25">
      <c r="A309" s="250"/>
      <c r="B309" s="249"/>
      <c r="C309" s="249"/>
      <c r="D309" s="249"/>
      <c r="E309" s="249"/>
      <c r="F309" s="249"/>
      <c r="G309" s="53"/>
      <c r="H309" s="53"/>
      <c r="I309" s="53"/>
    </row>
    <row r="310" spans="1:9" ht="15.75" customHeight="1" x14ac:dyDescent="0.25">
      <c r="B310" s="287"/>
      <c r="C310" s="249"/>
      <c r="D310" s="249"/>
      <c r="E310" s="249"/>
      <c r="F310" s="249"/>
      <c r="G310" s="249"/>
      <c r="H310" s="249"/>
      <c r="I310" s="249"/>
    </row>
    <row r="311" spans="1:9" x14ac:dyDescent="0.25">
      <c r="A311" s="286"/>
      <c r="B311" s="285" t="s">
        <v>367</v>
      </c>
      <c r="C311" s="285"/>
      <c r="D311" s="285"/>
      <c r="E311" s="285"/>
      <c r="F311" s="285"/>
      <c r="G311" s="285"/>
      <c r="H311" s="285"/>
      <c r="I311" s="285"/>
    </row>
    <row r="312" spans="1:9" x14ac:dyDescent="0.25">
      <c r="A312" s="286"/>
      <c r="B312" s="285"/>
      <c r="C312" s="285"/>
      <c r="D312" s="285"/>
      <c r="E312" s="285"/>
      <c r="F312" s="285"/>
      <c r="G312" s="285"/>
      <c r="H312" s="285"/>
      <c r="I312" s="285"/>
    </row>
    <row r="313" spans="1:9" x14ac:dyDescent="0.25">
      <c r="A313" s="286"/>
      <c r="B313" s="285"/>
      <c r="C313" s="285"/>
      <c r="D313" s="285"/>
      <c r="E313" s="285"/>
      <c r="F313" s="285"/>
      <c r="G313" s="285"/>
      <c r="H313" s="285"/>
      <c r="I313" s="285"/>
    </row>
    <row r="314" spans="1:9" ht="12" customHeight="1" x14ac:dyDescent="0.25">
      <c r="A314" s="54"/>
      <c r="B314" s="49"/>
      <c r="C314" s="52"/>
      <c r="D314" s="52"/>
      <c r="E314" s="52"/>
      <c r="F314" s="52"/>
      <c r="G314" s="52"/>
      <c r="H314" s="52"/>
      <c r="I314" s="52"/>
    </row>
    <row r="315" spans="1:9" ht="12" customHeight="1" x14ac:dyDescent="0.25">
      <c r="A315" s="286"/>
      <c r="B315" s="297" t="s">
        <v>169</v>
      </c>
      <c r="C315" s="297"/>
      <c r="D315" s="297"/>
      <c r="E315" s="297"/>
      <c r="F315" s="297"/>
      <c r="G315" s="297"/>
      <c r="H315" s="297"/>
      <c r="I315" s="297"/>
    </row>
    <row r="316" spans="1:9" ht="37.5" customHeight="1" x14ac:dyDescent="0.25">
      <c r="A316" s="286"/>
      <c r="B316" s="297"/>
      <c r="C316" s="297"/>
      <c r="D316" s="297"/>
      <c r="E316" s="297"/>
      <c r="F316" s="297"/>
      <c r="G316" s="297"/>
      <c r="H316" s="297"/>
      <c r="I316" s="297"/>
    </row>
    <row r="317" spans="1:9" ht="15" customHeight="1" x14ac:dyDescent="0.25">
      <c r="A317" s="219" t="s">
        <v>129</v>
      </c>
      <c r="B317" s="219"/>
      <c r="C317" s="219"/>
      <c r="D317" s="219"/>
      <c r="E317" s="219"/>
      <c r="F317" s="219"/>
      <c r="G317" s="219"/>
      <c r="H317" s="219"/>
      <c r="I317" s="219"/>
    </row>
    <row r="318" spans="1:9" x14ac:dyDescent="0.25">
      <c r="A318" s="219"/>
      <c r="B318" s="219"/>
      <c r="C318" s="219"/>
      <c r="D318" s="219"/>
      <c r="E318" s="219"/>
      <c r="F318" s="219"/>
      <c r="G318" s="219"/>
      <c r="H318" s="219"/>
      <c r="I318" s="219"/>
    </row>
    <row r="319" spans="1:9" ht="15.75" thickBot="1" x14ac:dyDescent="0.3"/>
    <row r="320" spans="1:9" ht="15" customHeight="1" x14ac:dyDescent="0.25">
      <c r="A320" s="228" t="s">
        <v>139</v>
      </c>
      <c r="B320" s="229"/>
      <c r="C320" s="229"/>
      <c r="D320" s="229"/>
      <c r="E320" s="229"/>
      <c r="F320" s="229"/>
      <c r="G320" s="229"/>
      <c r="H320" s="229"/>
      <c r="I320" s="230"/>
    </row>
    <row r="321" spans="1:9" x14ac:dyDescent="0.25">
      <c r="A321" s="231"/>
      <c r="B321" s="232"/>
      <c r="C321" s="232"/>
      <c r="D321" s="232"/>
      <c r="E321" s="232"/>
      <c r="F321" s="232"/>
      <c r="G321" s="232"/>
      <c r="H321" s="232"/>
      <c r="I321" s="233"/>
    </row>
    <row r="322" spans="1:9" x14ac:dyDescent="0.25">
      <c r="A322" s="231"/>
      <c r="B322" s="232"/>
      <c r="C322" s="232"/>
      <c r="D322" s="232"/>
      <c r="E322" s="232"/>
      <c r="F322" s="232"/>
      <c r="G322" s="232"/>
      <c r="H322" s="232"/>
      <c r="I322" s="233"/>
    </row>
    <row r="323" spans="1:9" x14ac:dyDescent="0.25">
      <c r="A323" s="231"/>
      <c r="B323" s="232"/>
      <c r="C323" s="232"/>
      <c r="D323" s="232"/>
      <c r="E323" s="232"/>
      <c r="F323" s="232"/>
      <c r="G323" s="232"/>
      <c r="H323" s="232"/>
      <c r="I323" s="233"/>
    </row>
    <row r="324" spans="1:9" x14ac:dyDescent="0.25">
      <c r="A324" s="231"/>
      <c r="B324" s="232"/>
      <c r="C324" s="232"/>
      <c r="D324" s="232"/>
      <c r="E324" s="232"/>
      <c r="F324" s="232"/>
      <c r="G324" s="232"/>
      <c r="H324" s="232"/>
      <c r="I324" s="233"/>
    </row>
    <row r="325" spans="1:9" ht="82.5" customHeight="1" thickBot="1" x14ac:dyDescent="0.3">
      <c r="A325" s="234"/>
      <c r="B325" s="235"/>
      <c r="C325" s="235"/>
      <c r="D325" s="235"/>
      <c r="E325" s="235"/>
      <c r="F325" s="235"/>
      <c r="G325" s="235"/>
      <c r="H325" s="235"/>
      <c r="I325" s="236"/>
    </row>
    <row r="326" spans="1:9" ht="14.25" customHeight="1" x14ac:dyDescent="0.25">
      <c r="A326" s="292" t="s">
        <v>130</v>
      </c>
      <c r="B326" s="293"/>
      <c r="C326" s="293"/>
      <c r="D326" s="293"/>
      <c r="E326" s="293"/>
      <c r="F326" s="293"/>
      <c r="G326" s="293"/>
      <c r="H326" s="293"/>
      <c r="I326" s="293"/>
    </row>
    <row r="327" spans="1:9" ht="14.25" customHeight="1" x14ac:dyDescent="0.25"/>
    <row r="328" spans="1:9" ht="15" customHeight="1" x14ac:dyDescent="0.25">
      <c r="A328" s="219" t="s">
        <v>131</v>
      </c>
      <c r="B328" s="219"/>
      <c r="C328" s="219"/>
      <c r="D328" s="219"/>
      <c r="E328" s="219"/>
      <c r="F328" s="219"/>
      <c r="G328" s="219"/>
      <c r="H328" s="219"/>
      <c r="I328" s="219"/>
    </row>
    <row r="329" spans="1:9" x14ac:dyDescent="0.25">
      <c r="A329" s="219"/>
      <c r="B329" s="219"/>
      <c r="C329" s="219"/>
      <c r="D329" s="219"/>
      <c r="E329" s="219"/>
      <c r="F329" s="219"/>
      <c r="G329" s="219"/>
      <c r="H329" s="219"/>
      <c r="I329" s="219"/>
    </row>
    <row r="330" spans="1:9" x14ac:dyDescent="0.25">
      <c r="A330" s="219"/>
      <c r="B330" s="219"/>
      <c r="C330" s="219"/>
      <c r="D330" s="219"/>
      <c r="E330" s="219"/>
      <c r="F330" s="219"/>
      <c r="G330" s="219"/>
      <c r="H330" s="219"/>
      <c r="I330" s="219"/>
    </row>
    <row r="332" spans="1:9" x14ac:dyDescent="0.25">
      <c r="A332" s="226" t="s">
        <v>170</v>
      </c>
      <c r="B332" s="226"/>
      <c r="C332" s="226"/>
      <c r="D332" s="226"/>
      <c r="E332" s="206"/>
      <c r="F332" s="206"/>
      <c r="G332" s="206"/>
      <c r="H332" s="206"/>
      <c r="I332" s="206"/>
    </row>
    <row r="333" spans="1:9" x14ac:dyDescent="0.25">
      <c r="A333" s="7"/>
      <c r="B333" s="15"/>
      <c r="C333" s="15"/>
      <c r="D333" s="15"/>
      <c r="E333" s="15"/>
      <c r="F333" s="15"/>
      <c r="G333" s="15"/>
      <c r="H333" s="15"/>
      <c r="I333" s="15"/>
    </row>
    <row r="334" spans="1:9" ht="14.25" customHeight="1" x14ac:dyDescent="0.25">
      <c r="A334" s="219" t="s">
        <v>171</v>
      </c>
      <c r="B334" s="219"/>
      <c r="C334" s="219"/>
      <c r="D334" s="219"/>
      <c r="E334" s="219"/>
      <c r="F334" s="219"/>
      <c r="G334" s="219"/>
      <c r="H334" s="219"/>
      <c r="I334" s="219"/>
    </row>
    <row r="335" spans="1:9" x14ac:dyDescent="0.25">
      <c r="A335" s="219"/>
      <c r="B335" s="219"/>
      <c r="C335" s="219"/>
      <c r="D335" s="219"/>
      <c r="E335" s="219"/>
      <c r="F335" s="219"/>
      <c r="G335" s="219"/>
      <c r="H335" s="219"/>
      <c r="I335" s="219"/>
    </row>
    <row r="336" spans="1:9" x14ac:dyDescent="0.25">
      <c r="A336" s="219"/>
      <c r="B336" s="219"/>
      <c r="C336" s="219"/>
      <c r="D336" s="219"/>
      <c r="E336" s="219"/>
      <c r="F336" s="219"/>
      <c r="G336" s="219"/>
      <c r="H336" s="219"/>
      <c r="I336" s="219"/>
    </row>
    <row r="338" spans="1:13" x14ac:dyDescent="0.25">
      <c r="A338" s="226" t="s">
        <v>127</v>
      </c>
      <c r="B338" s="226"/>
      <c r="C338" s="226"/>
      <c r="D338" s="226"/>
      <c r="E338" s="226"/>
      <c r="F338" s="226"/>
      <c r="G338" s="226"/>
      <c r="H338" s="226"/>
      <c r="I338" s="226"/>
    </row>
    <row r="340" spans="1:13" x14ac:dyDescent="0.25">
      <c r="A340" s="227" t="s">
        <v>4</v>
      </c>
      <c r="B340" s="219" t="s">
        <v>353</v>
      </c>
      <c r="C340" s="219"/>
      <c r="D340" s="219"/>
      <c r="E340" s="219"/>
      <c r="F340" s="219"/>
      <c r="G340" s="219"/>
      <c r="H340" s="219"/>
      <c r="I340" s="219"/>
    </row>
    <row r="341" spans="1:13" x14ac:dyDescent="0.25">
      <c r="A341" s="227"/>
      <c r="B341" s="219"/>
      <c r="C341" s="219"/>
      <c r="D341" s="219"/>
      <c r="E341" s="219"/>
      <c r="F341" s="219"/>
      <c r="G341" s="219"/>
      <c r="H341" s="219"/>
      <c r="I341" s="219"/>
    </row>
    <row r="342" spans="1:13" x14ac:dyDescent="0.25">
      <c r="A342" s="227"/>
      <c r="B342" s="219"/>
      <c r="C342" s="219"/>
      <c r="D342" s="219"/>
      <c r="E342" s="219"/>
      <c r="F342" s="219"/>
      <c r="G342" s="219"/>
      <c r="H342" s="219"/>
      <c r="I342" s="219"/>
    </row>
    <row r="343" spans="1:13" x14ac:dyDescent="0.25">
      <c r="A343" s="227"/>
      <c r="B343" s="219"/>
      <c r="C343" s="219"/>
      <c r="D343" s="219"/>
      <c r="E343" s="219"/>
      <c r="F343" s="219"/>
      <c r="G343" s="219"/>
      <c r="H343" s="219"/>
      <c r="I343" s="219"/>
    </row>
    <row r="344" spans="1:13" ht="14.25" customHeight="1" x14ac:dyDescent="0.25"/>
    <row r="345" spans="1:13" ht="15" customHeight="1" x14ac:dyDescent="0.25">
      <c r="A345" s="219" t="s">
        <v>132</v>
      </c>
      <c r="B345" s="219"/>
      <c r="C345" s="219"/>
      <c r="D345" s="219"/>
      <c r="E345" s="219"/>
      <c r="F345" s="219"/>
      <c r="G345" s="219"/>
      <c r="H345" s="219"/>
      <c r="I345" s="219"/>
    </row>
    <row r="346" spans="1:13" x14ac:dyDescent="0.25">
      <c r="A346" s="219"/>
      <c r="B346" s="219"/>
      <c r="C346" s="219"/>
      <c r="D346" s="219"/>
      <c r="E346" s="219"/>
      <c r="F346" s="219"/>
      <c r="G346" s="219"/>
      <c r="H346" s="219"/>
      <c r="I346" s="219"/>
    </row>
    <row r="347" spans="1:13" x14ac:dyDescent="0.25">
      <c r="A347" s="219"/>
      <c r="B347" s="219"/>
      <c r="C347" s="219"/>
      <c r="D347" s="219"/>
      <c r="E347" s="219"/>
      <c r="F347" s="219"/>
      <c r="G347" s="219"/>
      <c r="H347" s="219"/>
      <c r="I347" s="219"/>
    </row>
    <row r="348" spans="1:13" x14ac:dyDescent="0.25">
      <c r="A348" s="219"/>
      <c r="B348" s="219"/>
      <c r="C348" s="219"/>
      <c r="D348" s="219"/>
      <c r="E348" s="219"/>
      <c r="F348" s="219"/>
      <c r="G348" s="219"/>
      <c r="H348" s="219"/>
      <c r="I348" s="219"/>
    </row>
    <row r="350" spans="1:13" x14ac:dyDescent="0.25">
      <c r="A350" s="226"/>
      <c r="B350" s="226"/>
      <c r="C350" s="226"/>
      <c r="D350" s="226"/>
      <c r="E350" s="226"/>
      <c r="F350" s="226"/>
      <c r="G350" s="226"/>
      <c r="H350" s="226"/>
      <c r="I350" s="226"/>
    </row>
    <row r="351" spans="1:13" x14ac:dyDescent="0.25">
      <c r="A351" s="298"/>
      <c r="B351" s="298"/>
      <c r="C351" s="298"/>
      <c r="D351" s="298"/>
      <c r="E351" s="298"/>
      <c r="F351" s="298"/>
      <c r="G351" s="298"/>
      <c r="H351" s="298"/>
      <c r="I351" s="298"/>
    </row>
    <row r="352" spans="1:13" x14ac:dyDescent="0.25">
      <c r="A352" s="208" t="s">
        <v>356</v>
      </c>
      <c r="B352" s="207"/>
      <c r="C352" s="207"/>
      <c r="D352" s="207"/>
      <c r="E352" s="207"/>
      <c r="F352" s="207"/>
      <c r="G352" s="207"/>
      <c r="H352" s="207"/>
      <c r="I352" s="207"/>
      <c r="J352" s="209"/>
      <c r="K352" s="209"/>
      <c r="L352" s="209"/>
      <c r="M352" s="209"/>
    </row>
    <row r="353" spans="1:13" x14ac:dyDescent="0.25">
      <c r="A353" s="207"/>
      <c r="B353" s="207"/>
      <c r="C353" s="207"/>
      <c r="D353" s="207"/>
      <c r="E353" s="207"/>
      <c r="F353" s="207"/>
      <c r="G353" s="207"/>
      <c r="H353" s="207"/>
      <c r="I353" s="207"/>
      <c r="J353" s="209"/>
      <c r="K353" s="209"/>
      <c r="L353" s="209"/>
      <c r="M353" s="209"/>
    </row>
    <row r="354" spans="1:13" x14ac:dyDescent="0.25">
      <c r="A354" s="208" t="s">
        <v>357</v>
      </c>
      <c r="B354" s="207"/>
      <c r="C354" s="207"/>
      <c r="D354" s="207"/>
      <c r="E354" s="207"/>
      <c r="F354" s="207"/>
      <c r="G354" s="207"/>
      <c r="H354" s="207"/>
      <c r="I354" s="207"/>
      <c r="J354" s="209"/>
      <c r="K354" s="209"/>
      <c r="L354" s="209"/>
      <c r="M354" s="209"/>
    </row>
    <row r="355" spans="1:13" x14ac:dyDescent="0.25">
      <c r="A355" s="207"/>
      <c r="B355" s="207"/>
      <c r="C355" s="207"/>
      <c r="D355" s="207"/>
      <c r="E355" s="207"/>
      <c r="F355" s="207"/>
      <c r="G355" s="207"/>
      <c r="H355" s="207"/>
      <c r="I355" s="207"/>
      <c r="J355" s="209"/>
      <c r="K355" s="209"/>
      <c r="L355" s="209"/>
      <c r="M355" s="209"/>
    </row>
    <row r="356" spans="1:13" x14ac:dyDescent="0.25">
      <c r="A356" s="210" t="s">
        <v>358</v>
      </c>
      <c r="B356" s="207"/>
      <c r="C356" s="207"/>
      <c r="D356" s="207"/>
      <c r="E356" s="207"/>
      <c r="F356" s="207"/>
      <c r="G356" s="207"/>
      <c r="H356" s="207"/>
      <c r="I356" s="207"/>
      <c r="J356" s="209"/>
      <c r="K356" s="209"/>
      <c r="L356" s="209"/>
      <c r="M356" s="209"/>
    </row>
    <row r="357" spans="1:13" ht="16.5" customHeight="1" x14ac:dyDescent="0.25">
      <c r="A357" s="288"/>
      <c r="B357" s="219"/>
      <c r="C357" s="219"/>
      <c r="D357" s="219"/>
      <c r="E357" s="219"/>
      <c r="F357" s="219"/>
      <c r="G357" s="219"/>
      <c r="H357" s="219"/>
      <c r="I357" s="219"/>
    </row>
    <row r="358" spans="1:13" x14ac:dyDescent="0.25">
      <c r="A358" s="288"/>
      <c r="B358" s="219"/>
      <c r="C358" s="219"/>
      <c r="D358" s="219"/>
      <c r="E358" s="219"/>
      <c r="F358" s="219"/>
      <c r="G358" s="219"/>
      <c r="H358" s="219"/>
      <c r="I358" s="219"/>
    </row>
    <row r="359" spans="1:13" ht="15.75" x14ac:dyDescent="0.25">
      <c r="A359" s="225" t="s">
        <v>133</v>
      </c>
      <c r="B359" s="225"/>
      <c r="C359" s="225"/>
      <c r="D359" s="225"/>
      <c r="E359" s="225"/>
      <c r="F359" s="225"/>
      <c r="G359" s="225"/>
      <c r="H359" s="225"/>
      <c r="I359" s="225"/>
    </row>
    <row r="361" spans="1:13" ht="15" customHeight="1" x14ac:dyDescent="0.25">
      <c r="A361" s="219" t="s">
        <v>134</v>
      </c>
      <c r="B361" s="219"/>
      <c r="C361" s="219"/>
      <c r="D361" s="219"/>
      <c r="E361" s="219"/>
      <c r="F361" s="219"/>
      <c r="G361" s="219"/>
      <c r="H361" s="219"/>
      <c r="I361" s="219"/>
    </row>
    <row r="362" spans="1:13" x14ac:dyDescent="0.25">
      <c r="A362" s="219"/>
      <c r="B362" s="219"/>
      <c r="C362" s="219"/>
      <c r="D362" s="219"/>
      <c r="E362" s="219"/>
      <c r="F362" s="219"/>
      <c r="G362" s="219"/>
      <c r="H362" s="219"/>
      <c r="I362" s="219"/>
    </row>
    <row r="363" spans="1:13" x14ac:dyDescent="0.25">
      <c r="A363" s="50"/>
      <c r="B363" s="282" t="s">
        <v>154</v>
      </c>
      <c r="C363" s="282"/>
      <c r="D363" s="282"/>
      <c r="E363" s="282"/>
      <c r="F363" s="282"/>
      <c r="G363" s="282"/>
      <c r="H363" s="282"/>
      <c r="I363" s="282"/>
    </row>
    <row r="364" spans="1:13" ht="68.25" customHeight="1" x14ac:dyDescent="0.25">
      <c r="B364" s="282" t="s">
        <v>140</v>
      </c>
      <c r="C364" s="283"/>
      <c r="D364" s="283"/>
      <c r="E364" s="283"/>
      <c r="F364" s="283"/>
      <c r="G364" s="283"/>
      <c r="H364" s="283"/>
      <c r="I364" s="283"/>
    </row>
    <row r="365" spans="1:13" ht="19.5" customHeight="1" x14ac:dyDescent="0.25">
      <c r="B365" s="282" t="s">
        <v>135</v>
      </c>
      <c r="C365" s="282"/>
      <c r="D365" s="282"/>
      <c r="E365" s="282"/>
      <c r="F365" s="282"/>
      <c r="G365" s="282"/>
      <c r="H365" s="282"/>
      <c r="I365" s="282"/>
    </row>
    <row r="366" spans="1:13" x14ac:dyDescent="0.25">
      <c r="A366" s="23" t="s">
        <v>4</v>
      </c>
      <c r="B366" s="224" t="s">
        <v>354</v>
      </c>
      <c r="C366" s="224"/>
      <c r="D366" s="224"/>
      <c r="E366" s="224"/>
      <c r="F366" s="224"/>
      <c r="G366" s="224"/>
      <c r="H366" s="224"/>
      <c r="I366" s="224"/>
    </row>
    <row r="368" spans="1:13" x14ac:dyDescent="0.25">
      <c r="A368" s="23" t="s">
        <v>4</v>
      </c>
      <c r="B368" s="224" t="s">
        <v>136</v>
      </c>
      <c r="C368" s="224"/>
      <c r="D368" s="224"/>
      <c r="E368" s="224"/>
      <c r="F368" s="224"/>
      <c r="G368" s="224"/>
      <c r="H368" s="224"/>
      <c r="I368" s="224"/>
    </row>
    <row r="369" spans="1:9" x14ac:dyDescent="0.25">
      <c r="A369" s="23"/>
      <c r="B369" s="51"/>
      <c r="C369" s="51"/>
      <c r="D369" s="51"/>
      <c r="E369" s="51"/>
      <c r="F369" s="51"/>
      <c r="G369" s="51"/>
      <c r="H369" s="51"/>
      <c r="I369" s="51"/>
    </row>
    <row r="370" spans="1:9" ht="15" customHeight="1" x14ac:dyDescent="0.25">
      <c r="A370" s="299" t="s">
        <v>368</v>
      </c>
      <c r="B370" s="299"/>
      <c r="C370" s="299"/>
      <c r="D370" s="299"/>
      <c r="E370" s="299"/>
      <c r="F370" s="299"/>
      <c r="G370" s="299"/>
      <c r="H370" s="299"/>
      <c r="I370" s="299"/>
    </row>
    <row r="371" spans="1:9" ht="45" customHeight="1" x14ac:dyDescent="0.25">
      <c r="A371" s="299"/>
      <c r="B371" s="299"/>
      <c r="C371" s="299"/>
      <c r="D371" s="299"/>
      <c r="E371" s="299"/>
      <c r="F371" s="299"/>
      <c r="G371" s="299"/>
      <c r="H371" s="299"/>
      <c r="I371" s="299"/>
    </row>
    <row r="372" spans="1:9" x14ac:dyDescent="0.25">
      <c r="A372" s="4"/>
      <c r="B372" s="215"/>
      <c r="C372" s="215"/>
      <c r="D372" s="215"/>
      <c r="E372" s="215"/>
      <c r="F372" s="215"/>
      <c r="G372" s="215"/>
      <c r="H372" s="215"/>
      <c r="I372" s="215"/>
    </row>
    <row r="373" spans="1:9" x14ac:dyDescent="0.25">
      <c r="A373" s="4"/>
      <c r="B373" s="48"/>
      <c r="C373" s="48"/>
      <c r="D373" s="48"/>
      <c r="E373" s="48"/>
      <c r="F373" s="48"/>
      <c r="G373" s="48"/>
      <c r="H373" s="48"/>
      <c r="I373" s="48"/>
    </row>
    <row r="374" spans="1:9" x14ac:dyDescent="0.25">
      <c r="A374" s="224" t="s">
        <v>137</v>
      </c>
      <c r="B374" s="224"/>
      <c r="C374" s="224"/>
      <c r="D374" s="224"/>
      <c r="E374" s="224"/>
      <c r="F374" s="224"/>
      <c r="G374" s="224"/>
      <c r="H374" s="224"/>
      <c r="I374" s="224"/>
    </row>
    <row r="376" spans="1:9" x14ac:dyDescent="0.25">
      <c r="A376" s="224" t="s">
        <v>355</v>
      </c>
      <c r="B376" s="224"/>
      <c r="C376" s="224"/>
      <c r="D376" s="224"/>
      <c r="E376" s="224"/>
      <c r="F376" s="224"/>
      <c r="G376" s="224" t="s">
        <v>369</v>
      </c>
      <c r="H376" s="224"/>
      <c r="I376" s="224"/>
    </row>
    <row r="378" spans="1:9" x14ac:dyDescent="0.25">
      <c r="A378" s="218" t="s">
        <v>138</v>
      </c>
      <c r="B378" s="218"/>
      <c r="C378" s="218"/>
      <c r="D378" s="218"/>
      <c r="E378" s="218"/>
      <c r="F378" s="218"/>
      <c r="G378" s="218"/>
      <c r="H378" s="218"/>
      <c r="I378" s="218"/>
    </row>
    <row r="386" spans="1:9" ht="14.45" customHeight="1" x14ac:dyDescent="0.25">
      <c r="A386" s="216" t="s">
        <v>146</v>
      </c>
      <c r="B386" s="217"/>
      <c r="C386" s="217"/>
      <c r="D386" s="217"/>
      <c r="E386" s="217"/>
      <c r="F386" s="217"/>
      <c r="G386" s="217"/>
      <c r="H386" s="217"/>
      <c r="I386" s="217"/>
    </row>
    <row r="387" spans="1:9" x14ac:dyDescent="0.25">
      <c r="A387" s="217"/>
      <c r="B387" s="217"/>
      <c r="C387" s="217"/>
      <c r="D387" s="217"/>
      <c r="E387" s="217"/>
      <c r="F387" s="217"/>
      <c r="G387" s="217"/>
      <c r="H387" s="217"/>
      <c r="I387" s="217"/>
    </row>
    <row r="388" spans="1:9" x14ac:dyDescent="0.25">
      <c r="A388" s="217"/>
      <c r="B388" s="217"/>
      <c r="C388" s="217"/>
      <c r="D388" s="217"/>
      <c r="E388" s="217"/>
      <c r="F388" s="217"/>
      <c r="G388" s="217"/>
      <c r="H388" s="217"/>
      <c r="I388" s="217"/>
    </row>
    <row r="389" spans="1:9" x14ac:dyDescent="0.25">
      <c r="A389" s="217"/>
      <c r="B389" s="217"/>
      <c r="C389" s="217"/>
      <c r="D389" s="217"/>
      <c r="E389" s="217"/>
      <c r="F389" s="217"/>
      <c r="G389" s="217"/>
      <c r="H389" s="217"/>
      <c r="I389" s="217"/>
    </row>
    <row r="390" spans="1:9" x14ac:dyDescent="0.25">
      <c r="A390" s="217"/>
      <c r="B390" s="217"/>
      <c r="C390" s="217"/>
      <c r="D390" s="217"/>
      <c r="E390" s="217"/>
      <c r="F390" s="217"/>
      <c r="G390" s="217"/>
      <c r="H390" s="217"/>
      <c r="I390" s="217"/>
    </row>
    <row r="391" spans="1:9" ht="36.6" customHeight="1" x14ac:dyDescent="0.25">
      <c r="A391" s="217"/>
      <c r="B391" s="217"/>
      <c r="C391" s="217"/>
      <c r="D391" s="217"/>
      <c r="E391" s="217"/>
      <c r="F391" s="217"/>
      <c r="G391" s="217"/>
      <c r="H391" s="217"/>
      <c r="I391" s="217"/>
    </row>
    <row r="393" spans="1:9" s="1" customFormat="1" ht="15" customHeight="1" x14ac:dyDescent="0.25">
      <c r="A393" s="215" t="s">
        <v>157</v>
      </c>
      <c r="B393" s="215"/>
      <c r="C393" s="215"/>
      <c r="D393" s="215"/>
      <c r="E393" s="215"/>
      <c r="F393" s="215"/>
      <c r="G393" s="215"/>
      <c r="H393" s="215"/>
      <c r="I393" s="215"/>
    </row>
    <row r="394" spans="1:9" s="1" customFormat="1" x14ac:dyDescent="0.25">
      <c r="A394" s="215"/>
      <c r="B394" s="215"/>
      <c r="C394" s="215"/>
      <c r="D394" s="215"/>
      <c r="E394" s="215"/>
      <c r="F394" s="215"/>
      <c r="G394" s="215"/>
      <c r="H394" s="215"/>
      <c r="I394" s="215"/>
    </row>
    <row r="395" spans="1:9" s="1" customFormat="1" x14ac:dyDescent="0.25">
      <c r="A395" s="215"/>
      <c r="B395" s="215"/>
      <c r="C395" s="215"/>
      <c r="D395" s="215"/>
      <c r="E395" s="215"/>
      <c r="F395" s="215"/>
      <c r="G395" s="215"/>
      <c r="H395" s="215"/>
      <c r="I395" s="215"/>
    </row>
    <row r="396" spans="1:9" s="1" customFormat="1" x14ac:dyDescent="0.25">
      <c r="A396" s="215"/>
      <c r="B396" s="215"/>
      <c r="C396" s="215"/>
      <c r="D396" s="215"/>
      <c r="E396" s="215"/>
      <c r="F396" s="215"/>
      <c r="G396" s="215"/>
      <c r="H396" s="215"/>
      <c r="I396" s="215"/>
    </row>
    <row r="397" spans="1:9" s="1" customFormat="1" x14ac:dyDescent="0.25">
      <c r="A397" s="215"/>
      <c r="B397" s="215"/>
      <c r="C397" s="215"/>
      <c r="D397" s="215"/>
      <c r="E397" s="215"/>
      <c r="F397" s="215"/>
      <c r="G397" s="215"/>
      <c r="H397" s="215"/>
      <c r="I397" s="215"/>
    </row>
    <row r="398" spans="1:9" s="1" customFormat="1" x14ac:dyDescent="0.25">
      <c r="A398" s="215"/>
      <c r="B398" s="215"/>
      <c r="C398" s="215"/>
      <c r="D398" s="215"/>
      <c r="E398" s="215"/>
      <c r="F398" s="215"/>
      <c r="G398" s="215"/>
      <c r="H398" s="215"/>
      <c r="I398" s="215"/>
    </row>
    <row r="399" spans="1:9" s="1" customFormat="1" x14ac:dyDescent="0.25">
      <c r="A399" s="215"/>
      <c r="B399" s="215"/>
      <c r="C399" s="215"/>
      <c r="D399" s="215"/>
      <c r="E399" s="215"/>
      <c r="F399" s="215"/>
      <c r="G399" s="215"/>
      <c r="H399" s="215"/>
      <c r="I399" s="215"/>
    </row>
    <row r="400" spans="1:9" s="1" customFormat="1" x14ac:dyDescent="0.25">
      <c r="A400" s="215"/>
      <c r="B400" s="215"/>
      <c r="C400" s="215"/>
      <c r="D400" s="215"/>
      <c r="E400" s="215"/>
      <c r="F400" s="215"/>
      <c r="G400" s="215"/>
      <c r="H400" s="215"/>
      <c r="I400" s="215"/>
    </row>
    <row r="401" spans="1:9" s="1" customFormat="1" x14ac:dyDescent="0.25">
      <c r="A401" s="215"/>
      <c r="B401" s="215"/>
      <c r="C401" s="215"/>
      <c r="D401" s="215"/>
      <c r="E401" s="215"/>
      <c r="F401" s="215"/>
      <c r="G401" s="215"/>
      <c r="H401" s="215"/>
      <c r="I401" s="215"/>
    </row>
  </sheetData>
  <mergeCells count="230">
    <mergeCell ref="A332:D332"/>
    <mergeCell ref="A351:I351"/>
    <mergeCell ref="A370:I371"/>
    <mergeCell ref="A38:I42"/>
    <mergeCell ref="A44:E44"/>
    <mergeCell ref="B45:D45"/>
    <mergeCell ref="B46:D46"/>
    <mergeCell ref="G169:G172"/>
    <mergeCell ref="H169:H172"/>
    <mergeCell ref="A207:A208"/>
    <mergeCell ref="B114:I114"/>
    <mergeCell ref="B115:I115"/>
    <mergeCell ref="A118:I118"/>
    <mergeCell ref="A120:I120"/>
    <mergeCell ref="A144:C149"/>
    <mergeCell ref="D139:F140"/>
    <mergeCell ref="B127:I127"/>
    <mergeCell ref="B128:I128"/>
    <mergeCell ref="A129:I129"/>
    <mergeCell ref="A130:I130"/>
    <mergeCell ref="A131:I131"/>
    <mergeCell ref="I141:I143"/>
    <mergeCell ref="B132:I132"/>
    <mergeCell ref="B133:I133"/>
    <mergeCell ref="A334:I336"/>
    <mergeCell ref="B66:I66"/>
    <mergeCell ref="B67:I67"/>
    <mergeCell ref="B57:I57"/>
    <mergeCell ref="B58:I58"/>
    <mergeCell ref="B59:I59"/>
    <mergeCell ref="A79:I79"/>
    <mergeCell ref="D80:I81"/>
    <mergeCell ref="B80:C80"/>
    <mergeCell ref="B68:I68"/>
    <mergeCell ref="B69:I69"/>
    <mergeCell ref="A71:I71"/>
    <mergeCell ref="A74:I74"/>
    <mergeCell ref="B75:I75"/>
    <mergeCell ref="B76:I76"/>
    <mergeCell ref="A292:I292"/>
    <mergeCell ref="B91:C91"/>
    <mergeCell ref="B92:C92"/>
    <mergeCell ref="B94:D94"/>
    <mergeCell ref="A309:F309"/>
    <mergeCell ref="B315:I316"/>
    <mergeCell ref="A315:A316"/>
    <mergeCell ref="A296:I298"/>
    <mergeCell ref="A136:I136"/>
    <mergeCell ref="B372:I372"/>
    <mergeCell ref="A361:I362"/>
    <mergeCell ref="B363:I363"/>
    <mergeCell ref="B364:I364"/>
    <mergeCell ref="B365:I365"/>
    <mergeCell ref="A9:I9"/>
    <mergeCell ref="A11:I14"/>
    <mergeCell ref="B311:I313"/>
    <mergeCell ref="A311:A313"/>
    <mergeCell ref="B310:I310"/>
    <mergeCell ref="A357:A358"/>
    <mergeCell ref="A328:I330"/>
    <mergeCell ref="A51:I53"/>
    <mergeCell ref="B60:I60"/>
    <mergeCell ref="A63:I64"/>
    <mergeCell ref="B65:I65"/>
    <mergeCell ref="A111:I111"/>
    <mergeCell ref="A326:I326"/>
    <mergeCell ref="A110:I110"/>
    <mergeCell ref="A113:I113"/>
    <mergeCell ref="B134:I134"/>
    <mergeCell ref="B135:I135"/>
    <mergeCell ref="G139:I139"/>
    <mergeCell ref="A141:C143"/>
    <mergeCell ref="A2:I2"/>
    <mergeCell ref="A15:I20"/>
    <mergeCell ref="A25:I25"/>
    <mergeCell ref="A8:I8"/>
    <mergeCell ref="A7:I7"/>
    <mergeCell ref="A6:I6"/>
    <mergeCell ref="D173:F175"/>
    <mergeCell ref="A48:I49"/>
    <mergeCell ref="A27:E27"/>
    <mergeCell ref="F27:I27"/>
    <mergeCell ref="A28:G28"/>
    <mergeCell ref="A29:B29"/>
    <mergeCell ref="C29:I29"/>
    <mergeCell ref="A30:I30"/>
    <mergeCell ref="A31:I31"/>
    <mergeCell ref="A121:I121"/>
    <mergeCell ref="B122:I122"/>
    <mergeCell ref="B123:I123"/>
    <mergeCell ref="A125:I125"/>
    <mergeCell ref="A32:I32"/>
    <mergeCell ref="A126:I126"/>
    <mergeCell ref="B34:I34"/>
    <mergeCell ref="B35:F35"/>
    <mergeCell ref="I150:I156"/>
    <mergeCell ref="A137:I137"/>
    <mergeCell ref="A138:I138"/>
    <mergeCell ref="B169:D172"/>
    <mergeCell ref="A158:C164"/>
    <mergeCell ref="A150:C156"/>
    <mergeCell ref="D168:F168"/>
    <mergeCell ref="E169:E172"/>
    <mergeCell ref="I170:I171"/>
    <mergeCell ref="I158:I164"/>
    <mergeCell ref="B168:C168"/>
    <mergeCell ref="A165:C167"/>
    <mergeCell ref="A203:I203"/>
    <mergeCell ref="A204:I204"/>
    <mergeCell ref="B197:I197"/>
    <mergeCell ref="B198:I198"/>
    <mergeCell ref="B199:I199"/>
    <mergeCell ref="A192:I192"/>
    <mergeCell ref="G181:I181"/>
    <mergeCell ref="A183:C188"/>
    <mergeCell ref="D183:F188"/>
    <mergeCell ref="A294:E294"/>
    <mergeCell ref="A275:I276"/>
    <mergeCell ref="B279:I279"/>
    <mergeCell ref="A55:I55"/>
    <mergeCell ref="B56:I56"/>
    <mergeCell ref="A96:I96"/>
    <mergeCell ref="A97:I98"/>
    <mergeCell ref="A100:I104"/>
    <mergeCell ref="A83:I83"/>
    <mergeCell ref="B84:I84"/>
    <mergeCell ref="B85:I85"/>
    <mergeCell ref="B86:I86"/>
    <mergeCell ref="B87:I87"/>
    <mergeCell ref="H90:I90"/>
    <mergeCell ref="B77:I77"/>
    <mergeCell ref="I173:I175"/>
    <mergeCell ref="A176:C178"/>
    <mergeCell ref="B173:C175"/>
    <mergeCell ref="B207:I208"/>
    <mergeCell ref="A190:I190"/>
    <mergeCell ref="A210:I210"/>
    <mergeCell ref="A211:I211"/>
    <mergeCell ref="B200:I200"/>
    <mergeCell ref="B201:I201"/>
    <mergeCell ref="B260:I261"/>
    <mergeCell ref="B262:I263"/>
    <mergeCell ref="B264:I265"/>
    <mergeCell ref="B251:I251"/>
    <mergeCell ref="B252:I252"/>
    <mergeCell ref="B253:I253"/>
    <mergeCell ref="B254:I254"/>
    <mergeCell ref="A256:I256"/>
    <mergeCell ref="A258:I258"/>
    <mergeCell ref="B228:I228"/>
    <mergeCell ref="B229:I229"/>
    <mergeCell ref="B230:I230"/>
    <mergeCell ref="B220:I220"/>
    <mergeCell ref="B221:I221"/>
    <mergeCell ref="B222:I222"/>
    <mergeCell ref="A224:I224"/>
    <mergeCell ref="A250:I250"/>
    <mergeCell ref="B259:I259"/>
    <mergeCell ref="B219:I219"/>
    <mergeCell ref="A217:I218"/>
    <mergeCell ref="B212:I212"/>
    <mergeCell ref="B213:I213"/>
    <mergeCell ref="B214:I214"/>
    <mergeCell ref="G173:G175"/>
    <mergeCell ref="H173:H175"/>
    <mergeCell ref="B304:I305"/>
    <mergeCell ref="B280:I280"/>
    <mergeCell ref="B281:I281"/>
    <mergeCell ref="B277:I278"/>
    <mergeCell ref="A267:I268"/>
    <mergeCell ref="B269:I269"/>
    <mergeCell ref="B270:I270"/>
    <mergeCell ref="B273:I273"/>
    <mergeCell ref="B271:I272"/>
    <mergeCell ref="A241:I241"/>
    <mergeCell ref="A242:I242"/>
    <mergeCell ref="B243:I243"/>
    <mergeCell ref="B244:I244"/>
    <mergeCell ref="B245:I245"/>
    <mergeCell ref="B288:I288"/>
    <mergeCell ref="A300:I300"/>
    <mergeCell ref="B227:I227"/>
    <mergeCell ref="B306:I307"/>
    <mergeCell ref="A89:I89"/>
    <mergeCell ref="A105:I107"/>
    <mergeCell ref="B246:I246"/>
    <mergeCell ref="A232:I232"/>
    <mergeCell ref="A233:I234"/>
    <mergeCell ref="B235:I235"/>
    <mergeCell ref="B236:I236"/>
    <mergeCell ref="B237:I237"/>
    <mergeCell ref="A239:I239"/>
    <mergeCell ref="B247:I247"/>
    <mergeCell ref="B248:I248"/>
    <mergeCell ref="A249:I249"/>
    <mergeCell ref="B205:I205"/>
    <mergeCell ref="B206:I206"/>
    <mergeCell ref="A194:I194"/>
    <mergeCell ref="A195:I196"/>
    <mergeCell ref="A225:I226"/>
    <mergeCell ref="A180:I180"/>
    <mergeCell ref="D181:F182"/>
    <mergeCell ref="A302:I303"/>
    <mergeCell ref="H91:I91"/>
    <mergeCell ref="B287:I287"/>
    <mergeCell ref="B215:I215"/>
    <mergeCell ref="A393:I401"/>
    <mergeCell ref="A386:I391"/>
    <mergeCell ref="A378:I378"/>
    <mergeCell ref="A317:I318"/>
    <mergeCell ref="A3:I3"/>
    <mergeCell ref="A4:I4"/>
    <mergeCell ref="A21:I23"/>
    <mergeCell ref="A374:I374"/>
    <mergeCell ref="A376:F376"/>
    <mergeCell ref="G376:I376"/>
    <mergeCell ref="A359:I359"/>
    <mergeCell ref="B366:I366"/>
    <mergeCell ref="B368:I368"/>
    <mergeCell ref="A345:I348"/>
    <mergeCell ref="A350:I350"/>
    <mergeCell ref="B357:I358"/>
    <mergeCell ref="A338:I338"/>
    <mergeCell ref="B340:I343"/>
    <mergeCell ref="A340:A343"/>
    <mergeCell ref="A320:I325"/>
    <mergeCell ref="A290:I291"/>
    <mergeCell ref="A283:I284"/>
    <mergeCell ref="B285:I285"/>
    <mergeCell ref="B286:I286"/>
  </mergeCells>
  <pageMargins left="0.70866141732283472" right="0.70866141732283472" top="0.74803149606299213" bottom="0.74803149606299213" header="0.31496062992125984" footer="0.31496062992125984"/>
  <pageSetup paperSize="9" scale="94" fitToHeight="0" orientation="landscape" cellComments="asDisplayed" r:id="rId1"/>
  <headerFooter>
    <oddFooter>&amp;C/</oddFooter>
  </headerFooter>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topLeftCell="A53" workbookViewId="0">
      <selection activeCell="H77" sqref="H77"/>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60" customWidth="1"/>
    <col min="9" max="9" width="15.42578125" style="59" customWidth="1"/>
    <col min="10" max="10" width="9.140625" hidden="1" customWidth="1"/>
    <col min="11" max="11" width="25" hidden="1" customWidth="1"/>
    <col min="12" max="13" width="9.140625" hidden="1" customWidth="1"/>
    <col min="14" max="14" width="36.42578125" hidden="1" customWidth="1"/>
    <col min="15" max="15" width="11.28515625" style="58" customWidth="1"/>
    <col min="16" max="16" width="11.28515625" style="58" hidden="1" customWidth="1"/>
    <col min="17" max="17" width="10.42578125" style="58" hidden="1" customWidth="1"/>
    <col min="18" max="18" width="10.140625" style="58" hidden="1" customWidth="1"/>
    <col min="19" max="19" width="9.140625" style="58"/>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90"/>
      <c r="B1" s="86" t="s">
        <v>209</v>
      </c>
      <c r="C1" s="323" t="s">
        <v>208</v>
      </c>
      <c r="D1" s="324"/>
      <c r="E1" s="133" t="s">
        <v>207</v>
      </c>
      <c r="F1" s="84" t="s">
        <v>206</v>
      </c>
      <c r="G1" s="132" t="s">
        <v>205</v>
      </c>
      <c r="H1" s="83" t="s">
        <v>204</v>
      </c>
      <c r="I1" s="82" t="s">
        <v>203</v>
      </c>
      <c r="K1" s="131" t="s">
        <v>195</v>
      </c>
      <c r="L1" s="130" t="s">
        <v>194</v>
      </c>
      <c r="M1" s="63"/>
      <c r="N1" s="175" t="s">
        <v>303</v>
      </c>
      <c r="O1" s="176" t="s">
        <v>302</v>
      </c>
      <c r="P1" s="177">
        <v>0.5</v>
      </c>
      <c r="Q1" s="176" t="s">
        <v>301</v>
      </c>
      <c r="R1" s="176" t="s">
        <v>300</v>
      </c>
      <c r="S1" s="59"/>
    </row>
    <row r="2" spans="1:19" ht="15" customHeight="1" thickTop="1" x14ac:dyDescent="0.25">
      <c r="A2" s="339" t="s">
        <v>10</v>
      </c>
      <c r="B2" s="362" t="s">
        <v>296</v>
      </c>
      <c r="C2" s="22" t="s">
        <v>184</v>
      </c>
      <c r="D2" s="2" t="s">
        <v>251</v>
      </c>
      <c r="E2" s="364" t="s">
        <v>294</v>
      </c>
      <c r="F2" s="319">
        <f>VLOOKUP(E2,$K$2:$L$6,2)</f>
        <v>35</v>
      </c>
      <c r="G2" s="75">
        <f>'[1]scoring vragenlijst'!G2</f>
        <v>0</v>
      </c>
      <c r="H2" s="74" t="s">
        <v>323</v>
      </c>
      <c r="I2" s="322">
        <f>IF(H2="x",G2,IF(H3="X",G3,"nog in te vullen"))</f>
        <v>0</v>
      </c>
      <c r="K2" s="129" t="s">
        <v>299</v>
      </c>
      <c r="L2" s="125">
        <f>'[1]scoring vragenlijst'!N2</f>
        <v>150</v>
      </c>
      <c r="M2" s="63"/>
      <c r="N2" s="178" t="s">
        <v>298</v>
      </c>
      <c r="O2" s="179">
        <f>R2/$Q$2</f>
        <v>0.17647058823529413</v>
      </c>
      <c r="P2" s="180"/>
      <c r="Q2" s="181">
        <f>SUM(Q3:Q5)</f>
        <v>170</v>
      </c>
      <c r="R2" s="181">
        <f>SUM(R3:R5)</f>
        <v>30</v>
      </c>
      <c r="S2" s="59"/>
    </row>
    <row r="3" spans="1:19" ht="15" customHeight="1" x14ac:dyDescent="0.25">
      <c r="A3" s="340"/>
      <c r="B3" s="363"/>
      <c r="C3" s="20" t="s">
        <v>180</v>
      </c>
      <c r="D3" t="s">
        <v>292</v>
      </c>
      <c r="E3" s="365"/>
      <c r="F3" s="320"/>
      <c r="G3" s="73">
        <f>'[1]scoring vragenlijst'!G3</f>
        <v>35</v>
      </c>
      <c r="H3" s="72"/>
      <c r="I3" s="322"/>
      <c r="K3" s="128" t="s">
        <v>297</v>
      </c>
      <c r="L3" s="125">
        <f>'[1]scoring vragenlijst'!N3</f>
        <v>125</v>
      </c>
      <c r="M3" s="63"/>
      <c r="N3" s="178" t="s">
        <v>296</v>
      </c>
      <c r="O3" s="182">
        <f>R3/$Q$2</f>
        <v>0</v>
      </c>
      <c r="P3" s="183">
        <v>0.5</v>
      </c>
      <c r="Q3" s="184">
        <f>F2</f>
        <v>35</v>
      </c>
      <c r="R3" s="184">
        <f>I2</f>
        <v>0</v>
      </c>
      <c r="S3" s="59"/>
    </row>
    <row r="4" spans="1:19" ht="15" customHeight="1" x14ac:dyDescent="0.25">
      <c r="A4" s="340"/>
      <c r="B4" s="362" t="s">
        <v>295</v>
      </c>
      <c r="C4" s="22" t="s">
        <v>184</v>
      </c>
      <c r="D4" s="76" t="s">
        <v>251</v>
      </c>
      <c r="E4" s="364" t="s">
        <v>294</v>
      </c>
      <c r="F4" s="319">
        <f>VLOOKUP(E4,$K$2:$L$6,2)</f>
        <v>35</v>
      </c>
      <c r="G4" s="75">
        <f>'[1]scoring vragenlijst'!G4</f>
        <v>0</v>
      </c>
      <c r="H4" s="74" t="s">
        <v>323</v>
      </c>
      <c r="I4" s="322">
        <f>IF(H4="x",G4,IF(H5="X",G5,"nog in te vullen"))</f>
        <v>0</v>
      </c>
      <c r="K4" s="127" t="s">
        <v>222</v>
      </c>
      <c r="L4" s="125">
        <f>'[1]scoring vragenlijst'!N4</f>
        <v>100</v>
      </c>
      <c r="M4" s="63"/>
      <c r="N4" s="185" t="s">
        <v>293</v>
      </c>
      <c r="O4" s="182">
        <f>R4/$Q$2</f>
        <v>0</v>
      </c>
      <c r="P4" s="183">
        <v>0.5</v>
      </c>
      <c r="Q4" s="184">
        <f>F4</f>
        <v>35</v>
      </c>
      <c r="R4" s="184">
        <f>I4</f>
        <v>0</v>
      </c>
      <c r="S4" s="59"/>
    </row>
    <row r="5" spans="1:19" ht="15" customHeight="1" x14ac:dyDescent="0.25">
      <c r="A5" s="340"/>
      <c r="B5" s="363"/>
      <c r="C5" s="20" t="s">
        <v>180</v>
      </c>
      <c r="D5" t="s">
        <v>292</v>
      </c>
      <c r="E5" s="365"/>
      <c r="F5" s="320"/>
      <c r="G5" s="73">
        <f>'[1]scoring vragenlijst'!G5</f>
        <v>35</v>
      </c>
      <c r="H5" s="68"/>
      <c r="I5" s="322"/>
      <c r="K5" s="126" t="s">
        <v>241</v>
      </c>
      <c r="L5" s="125">
        <f>'[1]scoring vragenlijst'!N5</f>
        <v>60</v>
      </c>
      <c r="M5" s="63"/>
      <c r="N5" s="178" t="s">
        <v>291</v>
      </c>
      <c r="O5" s="182">
        <f>R5/$Q$2</f>
        <v>0.17647058823529413</v>
      </c>
      <c r="P5" s="183">
        <v>0.5</v>
      </c>
      <c r="Q5" s="184">
        <f>F6</f>
        <v>100</v>
      </c>
      <c r="R5" s="184">
        <f>I6</f>
        <v>30</v>
      </c>
      <c r="S5" s="59"/>
    </row>
    <row r="6" spans="1:19" ht="17.25" customHeight="1" thickBot="1" x14ac:dyDescent="0.3">
      <c r="A6" s="340"/>
      <c r="B6" s="124" t="s">
        <v>291</v>
      </c>
      <c r="C6" s="22" t="s">
        <v>184</v>
      </c>
      <c r="D6" s="2" t="s">
        <v>290</v>
      </c>
      <c r="E6" s="366" t="s">
        <v>222</v>
      </c>
      <c r="F6" s="319">
        <f>VLOOKUP(E6,$K$2:$L$6,2)</f>
        <v>100</v>
      </c>
      <c r="G6" s="75">
        <f>'[1]scoring vragenlijst'!G6</f>
        <v>0</v>
      </c>
      <c r="H6" s="74"/>
      <c r="I6" s="322">
        <f>IF(H6="x",G6,IF(H7="x",G7,IF(H8="x",G8,IF(H9="x",G9,"nog in te vullen"))))</f>
        <v>30</v>
      </c>
      <c r="K6" s="123" t="s">
        <v>289</v>
      </c>
      <c r="L6" s="122">
        <f>'[1]scoring vragenlijst'!N6</f>
        <v>35</v>
      </c>
      <c r="M6" s="63"/>
      <c r="N6" s="178"/>
      <c r="O6" s="186">
        <f>100%-SUM(O3:O5)</f>
        <v>0.82352941176470584</v>
      </c>
      <c r="P6" s="183"/>
      <c r="Q6" s="184"/>
      <c r="R6" s="184"/>
      <c r="S6" s="59"/>
    </row>
    <row r="7" spans="1:19" x14ac:dyDescent="0.25">
      <c r="A7" s="340"/>
      <c r="B7" s="121"/>
      <c r="C7" s="20" t="s">
        <v>180</v>
      </c>
      <c r="D7" t="s">
        <v>288</v>
      </c>
      <c r="E7" s="367"/>
      <c r="F7" s="320"/>
      <c r="G7" s="73">
        <f>'[1]scoring vragenlijst'!G7</f>
        <v>30</v>
      </c>
      <c r="H7" s="72" t="s">
        <v>323</v>
      </c>
      <c r="I7" s="322"/>
      <c r="M7" s="63"/>
      <c r="N7" s="178" t="s">
        <v>287</v>
      </c>
      <c r="O7" s="187">
        <f>R7/$Q$7</f>
        <v>0.70238095238095233</v>
      </c>
      <c r="P7" s="188"/>
      <c r="Q7" s="189">
        <f>SUM(Q8:Q11)</f>
        <v>420</v>
      </c>
      <c r="R7" s="190">
        <f>SUM(R8:R11)</f>
        <v>295</v>
      </c>
      <c r="S7" s="59"/>
    </row>
    <row r="8" spans="1:19" x14ac:dyDescent="0.25">
      <c r="A8" s="340"/>
      <c r="B8" s="121"/>
      <c r="C8" s="20" t="s">
        <v>178</v>
      </c>
      <c r="D8" t="s">
        <v>286</v>
      </c>
      <c r="E8" s="367"/>
      <c r="F8" s="320"/>
      <c r="G8" s="73">
        <f>'[1]scoring vragenlijst'!G8</f>
        <v>70</v>
      </c>
      <c r="H8" s="72"/>
      <c r="I8" s="322"/>
      <c r="K8" s="90" t="s">
        <v>285</v>
      </c>
      <c r="L8" s="90">
        <f>F60</f>
        <v>1000</v>
      </c>
      <c r="M8" s="63"/>
      <c r="N8" s="191" t="s">
        <v>260</v>
      </c>
      <c r="O8" s="182">
        <f>R8/$Q$7</f>
        <v>0.35714285714285715</v>
      </c>
      <c r="P8" s="183">
        <v>0.5</v>
      </c>
      <c r="Q8" s="192">
        <f>F28</f>
        <v>150</v>
      </c>
      <c r="R8" s="184">
        <f>I28</f>
        <v>150</v>
      </c>
      <c r="S8" s="59"/>
    </row>
    <row r="9" spans="1:19" x14ac:dyDescent="0.25">
      <c r="A9" s="340"/>
      <c r="B9" s="120"/>
      <c r="C9" s="119" t="s">
        <v>176</v>
      </c>
      <c r="D9" s="71" t="s">
        <v>284</v>
      </c>
      <c r="E9" s="368"/>
      <c r="F9" s="321"/>
      <c r="G9" s="73">
        <f>'[1]scoring vragenlijst'!G9</f>
        <v>100</v>
      </c>
      <c r="H9" s="68"/>
      <c r="I9" s="322"/>
      <c r="M9" s="63"/>
      <c r="N9" s="191" t="s">
        <v>252</v>
      </c>
      <c r="O9" s="182">
        <f>R9/$Q$7</f>
        <v>0.14285714285714285</v>
      </c>
      <c r="P9" s="183">
        <v>0.5</v>
      </c>
      <c r="Q9" s="184">
        <f>F33</f>
        <v>60</v>
      </c>
      <c r="R9" s="184">
        <f>I33</f>
        <v>60</v>
      </c>
      <c r="S9" s="59"/>
    </row>
    <row r="10" spans="1:19" ht="15" customHeight="1" x14ac:dyDescent="0.25">
      <c r="A10" s="340"/>
      <c r="B10" s="347" t="s">
        <v>283</v>
      </c>
      <c r="C10" s="356" t="s">
        <v>282</v>
      </c>
      <c r="D10" t="s">
        <v>277</v>
      </c>
      <c r="E10" s="359" t="s">
        <v>241</v>
      </c>
      <c r="F10" s="319">
        <f>VLOOKUP(E10,$K$2:$L$6,2)</f>
        <v>60</v>
      </c>
      <c r="G10" s="75">
        <f>'[1]scoring vragenlijst'!G10</f>
        <v>6</v>
      </c>
      <c r="H10" s="74" t="s">
        <v>323</v>
      </c>
      <c r="I10" s="322">
        <f>(IF(H10="x",G10,0)+(IF(H11="x",G11,0))+(IF(H12="x",G12,0))+(IF(H17="x",G17,0))+(IF(H18="x",G18,0))+(IF(H19="x",G19,0))+(IF(H20="x",G20,0))+(IF(H25="x",G25,0)))</f>
        <v>60</v>
      </c>
      <c r="M10" s="63"/>
      <c r="N10" s="191" t="s">
        <v>281</v>
      </c>
      <c r="O10" s="182">
        <f>R10/$Q$7</f>
        <v>9.5238095238095233E-2</v>
      </c>
      <c r="P10" s="183">
        <v>0.5</v>
      </c>
      <c r="Q10" s="184">
        <f>F36</f>
        <v>60</v>
      </c>
      <c r="R10" s="184">
        <f>I36</f>
        <v>40</v>
      </c>
      <c r="S10" s="59"/>
    </row>
    <row r="11" spans="1:19" x14ac:dyDescent="0.25">
      <c r="A11" s="340"/>
      <c r="B11" s="348"/>
      <c r="C11" s="357"/>
      <c r="D11" t="s">
        <v>275</v>
      </c>
      <c r="E11" s="360"/>
      <c r="F11" s="320"/>
      <c r="G11" s="73">
        <f>'[1]scoring vragenlijst'!G11</f>
        <v>8</v>
      </c>
      <c r="H11" s="72" t="s">
        <v>323</v>
      </c>
      <c r="I11" s="322"/>
      <c r="M11" s="63"/>
      <c r="N11" s="191" t="s">
        <v>280</v>
      </c>
      <c r="O11" s="182">
        <f>R11/$Q$7</f>
        <v>0.10714285714285714</v>
      </c>
      <c r="P11" s="183">
        <v>0.5</v>
      </c>
      <c r="Q11" s="184">
        <f>F44</f>
        <v>150</v>
      </c>
      <c r="R11" s="184">
        <f>I44</f>
        <v>45</v>
      </c>
      <c r="S11" s="59"/>
    </row>
    <row r="12" spans="1:19" x14ac:dyDescent="0.25">
      <c r="A12" s="340"/>
      <c r="B12" s="348"/>
      <c r="C12" s="357"/>
      <c r="D12" t="s">
        <v>273</v>
      </c>
      <c r="E12" s="360"/>
      <c r="F12" s="320"/>
      <c r="G12" s="73">
        <f>'[1]scoring vragenlijst'!G12</f>
        <v>10</v>
      </c>
      <c r="H12" s="115" t="s">
        <v>323</v>
      </c>
      <c r="I12" s="322"/>
      <c r="M12" s="63"/>
      <c r="N12" s="191"/>
      <c r="O12" s="182">
        <f>100%-(SUM(O8:O11))</f>
        <v>0.29761904761904767</v>
      </c>
      <c r="P12" s="183"/>
      <c r="Q12" s="184"/>
      <c r="R12" s="192"/>
      <c r="S12" s="59"/>
    </row>
    <row r="13" spans="1:19" x14ac:dyDescent="0.25">
      <c r="A13" s="340"/>
      <c r="B13" s="348"/>
      <c r="C13" s="357"/>
      <c r="D13" t="s">
        <v>271</v>
      </c>
      <c r="E13" s="360"/>
      <c r="F13" s="320"/>
      <c r="G13" s="118"/>
      <c r="H13" s="117"/>
      <c r="I13" s="322"/>
      <c r="M13" s="63"/>
      <c r="N13" s="193"/>
      <c r="O13" s="182"/>
      <c r="P13" s="182"/>
      <c r="Q13" s="59"/>
      <c r="R13" s="194"/>
      <c r="S13" s="59"/>
    </row>
    <row r="14" spans="1:19" x14ac:dyDescent="0.25">
      <c r="A14" s="340"/>
      <c r="B14" s="348"/>
      <c r="C14" s="357"/>
      <c r="D14" s="112" t="s">
        <v>270</v>
      </c>
      <c r="E14" s="360"/>
      <c r="F14" s="320"/>
      <c r="G14" s="111"/>
      <c r="H14" s="117" t="s">
        <v>323</v>
      </c>
      <c r="I14" s="322"/>
      <c r="M14" s="63"/>
      <c r="N14" s="193"/>
      <c r="O14" s="182"/>
      <c r="P14" s="182"/>
      <c r="Q14" s="59"/>
      <c r="R14" s="194"/>
      <c r="S14" s="59"/>
    </row>
    <row r="15" spans="1:19" ht="30" x14ac:dyDescent="0.25">
      <c r="A15" s="340"/>
      <c r="B15" s="348"/>
      <c r="C15" s="357"/>
      <c r="D15" s="114" t="s">
        <v>269</v>
      </c>
      <c r="E15" s="360"/>
      <c r="F15" s="320"/>
      <c r="G15" s="111"/>
      <c r="H15" s="117" t="s">
        <v>323</v>
      </c>
      <c r="I15" s="322"/>
      <c r="M15" s="63"/>
      <c r="N15" s="193"/>
      <c r="O15" s="182"/>
      <c r="P15" s="182"/>
      <c r="Q15" s="59"/>
      <c r="R15" s="194"/>
      <c r="S15" s="59"/>
    </row>
    <row r="16" spans="1:19" x14ac:dyDescent="0.25">
      <c r="A16" s="340"/>
      <c r="B16" s="348"/>
      <c r="C16" s="357"/>
      <c r="D16" s="112" t="s">
        <v>268</v>
      </c>
      <c r="E16" s="360"/>
      <c r="F16" s="320"/>
      <c r="G16" s="111"/>
      <c r="H16" s="116" t="s">
        <v>262</v>
      </c>
      <c r="I16" s="322"/>
      <c r="J16" s="63" t="b">
        <f>NOT(H16="(te preciseren)")</f>
        <v>0</v>
      </c>
      <c r="M16" s="63"/>
      <c r="N16" s="193"/>
      <c r="O16" s="182"/>
      <c r="P16" s="182"/>
      <c r="Q16" s="59"/>
      <c r="R16" s="194"/>
      <c r="S16" s="59"/>
    </row>
    <row r="17" spans="1:19" x14ac:dyDescent="0.25">
      <c r="A17" s="340"/>
      <c r="B17" s="348"/>
      <c r="C17" s="358"/>
      <c r="D17" t="s">
        <v>267</v>
      </c>
      <c r="E17" s="360"/>
      <c r="F17" s="320"/>
      <c r="G17" s="73">
        <f>'[1]scoring vragenlijst'!G17</f>
        <v>6</v>
      </c>
      <c r="H17" s="72" t="s">
        <v>323</v>
      </c>
      <c r="I17" s="322"/>
      <c r="J17" s="63"/>
      <c r="M17" s="63"/>
      <c r="N17" s="191" t="s">
        <v>279</v>
      </c>
      <c r="O17" s="187">
        <f>R17/$Q$17</f>
        <v>0.57999999999999996</v>
      </c>
      <c r="P17" s="188"/>
      <c r="Q17" s="190">
        <f>SUM(Q18:Q25)</f>
        <v>1000</v>
      </c>
      <c r="R17" s="190">
        <f>SUM(R18:R25)</f>
        <v>580</v>
      </c>
      <c r="S17" s="59"/>
    </row>
    <row r="18" spans="1:19" ht="21.75" customHeight="1" x14ac:dyDescent="0.25">
      <c r="A18" s="340"/>
      <c r="B18" s="348"/>
      <c r="C18" s="356" t="s">
        <v>278</v>
      </c>
      <c r="D18" s="76" t="s">
        <v>277</v>
      </c>
      <c r="E18" s="360"/>
      <c r="F18" s="320"/>
      <c r="G18" s="75">
        <f>'[1]scoring vragenlijst'!G18</f>
        <v>6</v>
      </c>
      <c r="H18" s="74" t="s">
        <v>323</v>
      </c>
      <c r="I18" s="322"/>
      <c r="J18" s="63"/>
      <c r="M18" s="63"/>
      <c r="N18" s="191" t="s">
        <v>276</v>
      </c>
      <c r="O18" s="182">
        <f>R18/$Q$17</f>
        <v>0.16500000000000001</v>
      </c>
      <c r="P18" s="183">
        <v>0.5</v>
      </c>
      <c r="Q18" s="184">
        <f>F66</f>
        <v>250</v>
      </c>
      <c r="R18" s="184">
        <f>I66</f>
        <v>165</v>
      </c>
      <c r="S18" s="59"/>
    </row>
    <row r="19" spans="1:19" ht="20.25" customHeight="1" x14ac:dyDescent="0.25">
      <c r="A19" s="340"/>
      <c r="B19" s="348"/>
      <c r="C19" s="357"/>
      <c r="D19" s="18" t="s">
        <v>275</v>
      </c>
      <c r="E19" s="360"/>
      <c r="F19" s="320"/>
      <c r="G19" s="73">
        <f>'[1]scoring vragenlijst'!G19</f>
        <v>8</v>
      </c>
      <c r="H19" s="72" t="s">
        <v>323</v>
      </c>
      <c r="I19" s="322"/>
      <c r="J19" s="63"/>
      <c r="M19" s="63"/>
      <c r="N19" s="191" t="s">
        <v>274</v>
      </c>
      <c r="O19" s="182">
        <f>R19/$Q$17</f>
        <v>0.16500000000000001</v>
      </c>
      <c r="P19" s="183">
        <v>0.5</v>
      </c>
      <c r="Q19" s="184">
        <f>F70</f>
        <v>250</v>
      </c>
      <c r="R19" s="184">
        <f>I70</f>
        <v>165</v>
      </c>
      <c r="S19" s="59"/>
    </row>
    <row r="20" spans="1:19" ht="18" customHeight="1" x14ac:dyDescent="0.25">
      <c r="A20" s="340"/>
      <c r="B20" s="348"/>
      <c r="C20" s="357"/>
      <c r="D20" s="18" t="s">
        <v>273</v>
      </c>
      <c r="E20" s="360"/>
      <c r="F20" s="320"/>
      <c r="G20" s="73">
        <f>'[1]scoring vragenlijst'!G20</f>
        <v>10</v>
      </c>
      <c r="H20" s="115" t="s">
        <v>323</v>
      </c>
      <c r="I20" s="322"/>
      <c r="J20" s="63"/>
      <c r="M20" s="63"/>
      <c r="N20" s="191" t="s">
        <v>272</v>
      </c>
      <c r="O20" s="182">
        <f>R20/$Q$17</f>
        <v>0.16500000000000001</v>
      </c>
      <c r="P20" s="183">
        <v>0.5</v>
      </c>
      <c r="Q20" s="184">
        <f>F74</f>
        <v>250</v>
      </c>
      <c r="R20" s="184">
        <f>I74</f>
        <v>165</v>
      </c>
      <c r="S20" s="59"/>
    </row>
    <row r="21" spans="1:19" ht="18" customHeight="1" x14ac:dyDescent="0.25">
      <c r="A21" s="340"/>
      <c r="B21" s="348"/>
      <c r="C21" s="357"/>
      <c r="D21" t="s">
        <v>271</v>
      </c>
      <c r="E21" s="360"/>
      <c r="F21" s="320"/>
      <c r="G21" s="111"/>
      <c r="H21" s="113"/>
      <c r="I21" s="322"/>
      <c r="J21" s="63"/>
      <c r="M21" s="63"/>
      <c r="N21" s="191"/>
      <c r="O21" s="182"/>
      <c r="P21" s="183"/>
      <c r="Q21" s="184"/>
      <c r="R21" s="184"/>
      <c r="S21" s="59"/>
    </row>
    <row r="22" spans="1:19" ht="18" customHeight="1" x14ac:dyDescent="0.25">
      <c r="A22" s="340"/>
      <c r="B22" s="348"/>
      <c r="C22" s="357"/>
      <c r="D22" s="112" t="s">
        <v>270</v>
      </c>
      <c r="E22" s="360"/>
      <c r="F22" s="320"/>
      <c r="G22" s="111"/>
      <c r="H22" s="113" t="s">
        <v>323</v>
      </c>
      <c r="I22" s="322"/>
      <c r="J22" s="63"/>
      <c r="M22" s="63"/>
      <c r="N22" s="191"/>
      <c r="O22" s="182"/>
      <c r="P22" s="183"/>
      <c r="Q22" s="184"/>
      <c r="R22" s="184"/>
      <c r="S22" s="59"/>
    </row>
    <row r="23" spans="1:19" ht="28.5" customHeight="1" x14ac:dyDescent="0.25">
      <c r="A23" s="340"/>
      <c r="B23" s="348"/>
      <c r="C23" s="357"/>
      <c r="D23" s="114" t="s">
        <v>269</v>
      </c>
      <c r="E23" s="360"/>
      <c r="F23" s="320"/>
      <c r="G23" s="111"/>
      <c r="H23" s="113" t="s">
        <v>323</v>
      </c>
      <c r="I23" s="322"/>
      <c r="J23" s="63"/>
      <c r="M23" s="63"/>
      <c r="N23" s="191"/>
      <c r="O23" s="182"/>
      <c r="P23" s="183"/>
      <c r="Q23" s="184"/>
      <c r="R23" s="184"/>
      <c r="S23" s="59"/>
    </row>
    <row r="24" spans="1:19" ht="18" customHeight="1" x14ac:dyDescent="0.25">
      <c r="A24" s="340"/>
      <c r="B24" s="348"/>
      <c r="C24" s="357"/>
      <c r="D24" s="112" t="s">
        <v>268</v>
      </c>
      <c r="E24" s="360"/>
      <c r="F24" s="320"/>
      <c r="G24" s="111"/>
      <c r="H24" s="110" t="s">
        <v>262</v>
      </c>
      <c r="I24" s="322"/>
      <c r="J24" s="63" t="b">
        <f>NOT(H24="(te preciseren)")</f>
        <v>0</v>
      </c>
      <c r="M24" s="63"/>
      <c r="N24" s="191"/>
      <c r="O24" s="182"/>
      <c r="P24" s="183"/>
      <c r="Q24" s="184"/>
      <c r="R24" s="184"/>
      <c r="S24" s="59"/>
    </row>
    <row r="25" spans="1:19" ht="19.5" customHeight="1" x14ac:dyDescent="0.25">
      <c r="A25" s="340"/>
      <c r="B25" s="348"/>
      <c r="C25" s="358"/>
      <c r="D25" s="70" t="s">
        <v>267</v>
      </c>
      <c r="E25" s="361"/>
      <c r="F25" s="321"/>
      <c r="G25" s="73">
        <f>'[1]scoring vragenlijst'!G25</f>
        <v>6</v>
      </c>
      <c r="H25" s="72" t="s">
        <v>323</v>
      </c>
      <c r="I25" s="322"/>
      <c r="M25" s="63"/>
      <c r="N25" s="191" t="s">
        <v>266</v>
      </c>
      <c r="O25" s="182">
        <f>R25/$Q$17</f>
        <v>8.5000000000000006E-2</v>
      </c>
      <c r="P25" s="183">
        <v>0.5</v>
      </c>
      <c r="Q25" s="184">
        <f>F78</f>
        <v>250</v>
      </c>
      <c r="R25" s="184">
        <f>I78</f>
        <v>85</v>
      </c>
      <c r="S25" s="59"/>
    </row>
    <row r="26" spans="1:19" ht="60" x14ac:dyDescent="0.25">
      <c r="A26" s="340"/>
      <c r="B26" s="348"/>
      <c r="C26" s="109" t="s">
        <v>265</v>
      </c>
      <c r="D26" s="108" t="s">
        <v>263</v>
      </c>
      <c r="E26" s="107"/>
      <c r="F26" s="106"/>
      <c r="G26" s="105"/>
      <c r="H26" s="104" t="s">
        <v>262</v>
      </c>
      <c r="I26" s="103"/>
      <c r="J26" s="102"/>
      <c r="M26" s="63"/>
      <c r="N26" s="195"/>
      <c r="O26" s="196">
        <f>100%-SUM(O18:O25)</f>
        <v>0.42000000000000004</v>
      </c>
      <c r="P26" s="197"/>
      <c r="Q26" s="59"/>
      <c r="R26" s="59"/>
      <c r="S26" s="59"/>
    </row>
    <row r="27" spans="1:19" ht="60" x14ac:dyDescent="0.25">
      <c r="A27" s="341"/>
      <c r="B27" s="349"/>
      <c r="C27" s="109" t="s">
        <v>264</v>
      </c>
      <c r="D27" s="108" t="s">
        <v>263</v>
      </c>
      <c r="E27" s="107"/>
      <c r="F27" s="106"/>
      <c r="G27" s="105"/>
      <c r="H27" s="104" t="s">
        <v>262</v>
      </c>
      <c r="I27" s="103"/>
      <c r="J27" s="102"/>
      <c r="N27" s="195" t="s">
        <v>261</v>
      </c>
      <c r="O27" s="197">
        <f>IF(H56="X",3,IF(H57="x",8,IF(H58="x",16,24)))</f>
        <v>16</v>
      </c>
      <c r="P27" s="197"/>
      <c r="Q27" s="59"/>
      <c r="R27" s="59"/>
      <c r="S27" s="59"/>
    </row>
    <row r="28" spans="1:19" ht="15" customHeight="1" x14ac:dyDescent="0.25">
      <c r="A28" s="339" t="s">
        <v>43</v>
      </c>
      <c r="B28" s="331" t="s">
        <v>260</v>
      </c>
      <c r="C28" s="2" t="s">
        <v>184</v>
      </c>
      <c r="D28" s="2" t="s">
        <v>259</v>
      </c>
      <c r="E28" s="342" t="s">
        <v>228</v>
      </c>
      <c r="F28" s="344">
        <f>VLOOKUP(E28,$K$2:$L$6,2)</f>
        <v>150</v>
      </c>
      <c r="G28" s="75">
        <f>'[1]scoring vragenlijst'!G28</f>
        <v>0</v>
      </c>
      <c r="H28" s="74"/>
      <c r="I28" s="322">
        <f>IF(H28="x",G28,IF(H29="x",G29,IF(H30="x",G30,IF(H31="x",G31,IF(H32="x",G32,"nog in te vullen")))))</f>
        <v>150</v>
      </c>
      <c r="N28" s="195"/>
      <c r="O28" s="197" t="s">
        <v>258</v>
      </c>
      <c r="P28" s="197"/>
      <c r="Q28" s="59" t="s">
        <v>324</v>
      </c>
      <c r="R28" s="59" t="s">
        <v>325</v>
      </c>
      <c r="S28" s="59"/>
    </row>
    <row r="29" spans="1:19" ht="15" customHeight="1" x14ac:dyDescent="0.25">
      <c r="A29" s="340"/>
      <c r="B29" s="332"/>
      <c r="C29" t="s">
        <v>180</v>
      </c>
      <c r="D29" t="s">
        <v>257</v>
      </c>
      <c r="E29" s="343"/>
      <c r="F29" s="345"/>
      <c r="G29" s="73">
        <f>'[1]scoring vragenlijst'!G29</f>
        <v>37</v>
      </c>
      <c r="H29" s="72"/>
      <c r="I29" s="322"/>
      <c r="N29" s="195" t="s">
        <v>256</v>
      </c>
      <c r="O29" s="197">
        <f>IF(H66="x",G66,IF(H67="x",G67,IF(H68="x",G68,G69)))</f>
        <v>165</v>
      </c>
      <c r="P29" s="197"/>
      <c r="Q29" s="59">
        <f>G66</f>
        <v>0</v>
      </c>
      <c r="R29" s="59">
        <f>G69</f>
        <v>250</v>
      </c>
      <c r="S29" s="59">
        <f>R29-O29</f>
        <v>85</v>
      </c>
    </row>
    <row r="30" spans="1:19" x14ac:dyDescent="0.25">
      <c r="A30" s="340"/>
      <c r="B30" s="332"/>
      <c r="C30" t="s">
        <v>178</v>
      </c>
      <c r="D30" t="s">
        <v>255</v>
      </c>
      <c r="E30" s="343"/>
      <c r="F30" s="345"/>
      <c r="G30" s="73">
        <f>'[1]scoring vragenlijst'!G30</f>
        <v>75</v>
      </c>
      <c r="H30" s="72"/>
      <c r="I30" s="322"/>
      <c r="N30" s="195"/>
      <c r="O30" s="197"/>
      <c r="P30" s="197"/>
      <c r="Q30" s="59"/>
      <c r="R30" s="59"/>
      <c r="S30" s="59"/>
    </row>
    <row r="31" spans="1:19" x14ac:dyDescent="0.25">
      <c r="A31" s="340"/>
      <c r="B31" s="332"/>
      <c r="C31" t="s">
        <v>176</v>
      </c>
      <c r="D31" t="s">
        <v>254</v>
      </c>
      <c r="E31" s="343"/>
      <c r="F31" s="345"/>
      <c r="G31" s="73">
        <f>'[1]scoring vragenlijst'!G31</f>
        <v>112</v>
      </c>
      <c r="H31" s="72"/>
      <c r="I31" s="322"/>
      <c r="N31" s="195"/>
      <c r="O31" s="197"/>
      <c r="P31" s="197"/>
      <c r="Q31" s="59"/>
      <c r="R31" s="59"/>
      <c r="S31" s="59"/>
    </row>
    <row r="32" spans="1:19" x14ac:dyDescent="0.25">
      <c r="A32" s="340"/>
      <c r="B32" s="101"/>
      <c r="C32" t="s">
        <v>214</v>
      </c>
      <c r="D32" s="70" t="s">
        <v>253</v>
      </c>
      <c r="E32" s="100"/>
      <c r="F32" s="346"/>
      <c r="G32" s="73">
        <f>'[1]scoring vragenlijst'!G32</f>
        <v>150</v>
      </c>
      <c r="H32" s="68" t="s">
        <v>323</v>
      </c>
      <c r="I32" s="322"/>
      <c r="N32" s="195"/>
      <c r="O32" s="197"/>
      <c r="P32" s="197"/>
      <c r="Q32" s="59"/>
      <c r="R32" s="59"/>
      <c r="S32" s="59"/>
    </row>
    <row r="33" spans="1:16" ht="14.45" customHeight="1" x14ac:dyDescent="0.25">
      <c r="A33" s="340"/>
      <c r="B33" s="347" t="s">
        <v>252</v>
      </c>
      <c r="C33" s="2" t="s">
        <v>184</v>
      </c>
      <c r="D33" t="s">
        <v>251</v>
      </c>
      <c r="E33" s="350" t="s">
        <v>241</v>
      </c>
      <c r="F33" s="320">
        <f>VLOOKUP(E33,$K$2:$L$6,2)</f>
        <v>60</v>
      </c>
      <c r="G33" s="75">
        <f>'[1]scoring vragenlijst'!G33</f>
        <v>0</v>
      </c>
      <c r="H33" s="74"/>
      <c r="I33" s="322">
        <f>IF(H33="x",G33,IF(H34="x",G34,IF(H35="x",G35,"nog in te vullen")))</f>
        <v>60</v>
      </c>
      <c r="N33" s="198"/>
      <c r="O33" s="199"/>
      <c r="P33" s="199"/>
    </row>
    <row r="34" spans="1:16" x14ac:dyDescent="0.25">
      <c r="A34" s="340"/>
      <c r="B34" s="348"/>
      <c r="C34" t="s">
        <v>180</v>
      </c>
      <c r="D34" t="s">
        <v>248</v>
      </c>
      <c r="E34" s="350"/>
      <c r="F34" s="320"/>
      <c r="G34" s="73">
        <f>'[1]scoring vragenlijst'!G34</f>
        <v>30</v>
      </c>
      <c r="H34" s="72"/>
      <c r="I34" s="322"/>
      <c r="N34" s="198"/>
      <c r="O34" s="199"/>
      <c r="P34" s="199"/>
    </row>
    <row r="35" spans="1:16" ht="15" customHeight="1" x14ac:dyDescent="0.25">
      <c r="A35" s="340"/>
      <c r="B35" s="349"/>
      <c r="C35" t="s">
        <v>178</v>
      </c>
      <c r="D35" t="s">
        <v>246</v>
      </c>
      <c r="E35" s="350"/>
      <c r="F35" s="320"/>
      <c r="G35" s="73">
        <f>'[1]scoring vragenlijst'!G35</f>
        <v>60</v>
      </c>
      <c r="H35" s="72" t="s">
        <v>323</v>
      </c>
      <c r="I35" s="322"/>
      <c r="N35" s="198"/>
      <c r="O35" s="199"/>
      <c r="P35" s="199"/>
    </row>
    <row r="36" spans="1:16" x14ac:dyDescent="0.25">
      <c r="A36" s="340"/>
      <c r="B36" s="331" t="s">
        <v>243</v>
      </c>
      <c r="C36" s="2" t="s">
        <v>184</v>
      </c>
      <c r="D36" s="2" t="s">
        <v>242</v>
      </c>
      <c r="E36" s="351" t="s">
        <v>241</v>
      </c>
      <c r="F36" s="319">
        <f>VLOOKUP(E36,$K$2:$L$6,2)</f>
        <v>60</v>
      </c>
      <c r="G36" s="75">
        <f>'[1]scoring vragenlijst'!G36</f>
        <v>0</v>
      </c>
      <c r="H36" s="74"/>
      <c r="I36" s="322">
        <f>IF(H36="x",G36,IF(H37="x",G37,IF(H38="x",G38,IF(H39="x",G39,"nog in te vullen"))))</f>
        <v>40</v>
      </c>
      <c r="N36" s="198"/>
      <c r="O36" s="199"/>
      <c r="P36" s="199"/>
    </row>
    <row r="37" spans="1:16" x14ac:dyDescent="0.25">
      <c r="A37" s="340"/>
      <c r="B37" s="332"/>
      <c r="C37" t="s">
        <v>180</v>
      </c>
      <c r="D37" t="s">
        <v>238</v>
      </c>
      <c r="E37" s="350"/>
      <c r="F37" s="320"/>
      <c r="G37" s="73">
        <f>'[1]scoring vragenlijst'!G37</f>
        <v>20</v>
      </c>
      <c r="H37" s="72"/>
      <c r="I37" s="322"/>
      <c r="J37" s="63">
        <f>IF(H36="x",1500,IF(H37="x",3000,IF(H38="x",5000,1000000000000)))</f>
        <v>5000</v>
      </c>
      <c r="N37" s="198"/>
      <c r="O37" s="199"/>
      <c r="P37" s="199"/>
    </row>
    <row r="38" spans="1:16" ht="15" customHeight="1" x14ac:dyDescent="0.25">
      <c r="A38" s="340"/>
      <c r="B38" s="332"/>
      <c r="C38" t="s">
        <v>178</v>
      </c>
      <c r="D38" t="s">
        <v>237</v>
      </c>
      <c r="E38" s="350"/>
      <c r="F38" s="320"/>
      <c r="G38" s="73">
        <f>'[1]scoring vragenlijst'!G38</f>
        <v>40</v>
      </c>
      <c r="H38" s="72" t="s">
        <v>323</v>
      </c>
      <c r="I38" s="322"/>
      <c r="J38" s="63"/>
      <c r="N38" s="200"/>
      <c r="O38" s="201"/>
      <c r="P38" s="201"/>
    </row>
    <row r="39" spans="1:16" x14ac:dyDescent="0.25">
      <c r="A39" s="340"/>
      <c r="B39" s="333"/>
      <c r="C39" s="71" t="s">
        <v>176</v>
      </c>
      <c r="D39" s="71" t="s">
        <v>236</v>
      </c>
      <c r="E39" s="352"/>
      <c r="F39" s="321"/>
      <c r="G39" s="73">
        <f>'[1]scoring vragenlijst'!G39</f>
        <v>60</v>
      </c>
      <c r="H39" s="68"/>
      <c r="I39" s="322"/>
      <c r="J39" s="63"/>
      <c r="N39" s="198"/>
      <c r="O39" s="199"/>
      <c r="P39" s="199"/>
    </row>
    <row r="40" spans="1:16" x14ac:dyDescent="0.25">
      <c r="A40" s="340"/>
      <c r="B40" s="347" t="s">
        <v>235</v>
      </c>
      <c r="C40" t="s">
        <v>184</v>
      </c>
      <c r="D40" t="s">
        <v>234</v>
      </c>
      <c r="E40" s="99"/>
      <c r="F40" s="99"/>
      <c r="G40" s="99"/>
      <c r="H40" s="72"/>
      <c r="I40" s="95"/>
      <c r="J40" s="63"/>
      <c r="N40" s="198"/>
      <c r="O40" s="199"/>
      <c r="P40" s="199"/>
    </row>
    <row r="41" spans="1:16" ht="14.45" customHeight="1" x14ac:dyDescent="0.25">
      <c r="A41" s="340"/>
      <c r="B41" s="348"/>
      <c r="C41" t="s">
        <v>180</v>
      </c>
      <c r="D41" t="s">
        <v>233</v>
      </c>
      <c r="E41" s="98"/>
      <c r="F41" s="98"/>
      <c r="G41" s="97"/>
      <c r="H41" s="72"/>
      <c r="I41" s="95">
        <f>IF(J37-J41&lt;J45,"inkomen onvoldoende",0)</f>
        <v>0</v>
      </c>
      <c r="J41" s="63">
        <f>IF(H40="x",750,IF(H41="x",1500,IF(H42="x",2500,4000)))</f>
        <v>2500</v>
      </c>
      <c r="N41" s="198"/>
      <c r="O41" s="199"/>
      <c r="P41" s="199"/>
    </row>
    <row r="42" spans="1:16" ht="15" customHeight="1" x14ac:dyDescent="0.25">
      <c r="A42" s="340"/>
      <c r="B42" s="348"/>
      <c r="C42" t="s">
        <v>178</v>
      </c>
      <c r="D42" t="s">
        <v>232</v>
      </c>
      <c r="E42" s="98"/>
      <c r="F42" s="98"/>
      <c r="G42" s="97"/>
      <c r="H42" s="72" t="s">
        <v>323</v>
      </c>
      <c r="I42" s="95"/>
      <c r="J42" s="63"/>
      <c r="N42" s="198"/>
      <c r="O42" s="199"/>
      <c r="P42" s="199"/>
    </row>
    <row r="43" spans="1:16" ht="15" customHeight="1" x14ac:dyDescent="0.25">
      <c r="A43" s="340"/>
      <c r="B43" s="349"/>
      <c r="C43" t="s">
        <v>176</v>
      </c>
      <c r="D43" t="s">
        <v>231</v>
      </c>
      <c r="E43" s="96"/>
      <c r="F43" s="96"/>
      <c r="G43" s="96"/>
      <c r="H43" s="72"/>
      <c r="I43" s="95"/>
      <c r="J43" s="63"/>
      <c r="N43" s="198"/>
      <c r="O43" s="199"/>
      <c r="P43" s="199"/>
    </row>
    <row r="44" spans="1:16" x14ac:dyDescent="0.25">
      <c r="A44" s="340"/>
      <c r="B44" s="331" t="s">
        <v>230</v>
      </c>
      <c r="C44" s="2" t="s">
        <v>184</v>
      </c>
      <c r="D44" s="2" t="s">
        <v>229</v>
      </c>
      <c r="E44" s="353" t="s">
        <v>228</v>
      </c>
      <c r="F44" s="319">
        <f>VLOOKUP(E44,$K$2:$L$6,2)</f>
        <v>150</v>
      </c>
      <c r="G44" s="75">
        <f>'[1]scoring vragenlijst'!G44</f>
        <v>0</v>
      </c>
      <c r="H44" s="74"/>
      <c r="I44" s="322">
        <f>IF(H44="x",G44,IF(H45="x",G45,IF(H46="x",G46,IF(H47="x",G47,"nog in te vullen"))))</f>
        <v>45</v>
      </c>
      <c r="J44" s="63"/>
      <c r="N44" s="198"/>
      <c r="O44" s="199"/>
      <c r="P44" s="199"/>
    </row>
    <row r="45" spans="1:16" x14ac:dyDescent="0.25">
      <c r="A45" s="340"/>
      <c r="B45" s="332"/>
      <c r="C45" t="s">
        <v>180</v>
      </c>
      <c r="D45" t="s">
        <v>227</v>
      </c>
      <c r="E45" s="354"/>
      <c r="F45" s="320"/>
      <c r="G45" s="73">
        <f>'[1]scoring vragenlijst'!G45</f>
        <v>45</v>
      </c>
      <c r="H45" s="72" t="s">
        <v>323</v>
      </c>
      <c r="I45" s="322"/>
      <c r="J45" s="63">
        <f>IF(H44="x",250,IF(H45="x",500,IF(H46="x",1000,4000)))</f>
        <v>500</v>
      </c>
      <c r="N45" s="198"/>
      <c r="O45" s="199"/>
      <c r="P45" s="199"/>
    </row>
    <row r="46" spans="1:16" ht="15" customHeight="1" x14ac:dyDescent="0.25">
      <c r="A46" s="340"/>
      <c r="B46" s="332"/>
      <c r="C46" t="s">
        <v>178</v>
      </c>
      <c r="D46" t="s">
        <v>226</v>
      </c>
      <c r="E46" s="354"/>
      <c r="F46" s="320"/>
      <c r="G46" s="73">
        <f>'[1]scoring vragenlijst'!G46</f>
        <v>105</v>
      </c>
      <c r="H46" s="72"/>
      <c r="I46" s="322"/>
      <c r="N46" s="337"/>
      <c r="O46" s="201"/>
      <c r="P46" s="201"/>
    </row>
    <row r="47" spans="1:16" x14ac:dyDescent="0.25">
      <c r="A47" s="340"/>
      <c r="B47" s="333"/>
      <c r="C47" s="71" t="s">
        <v>176</v>
      </c>
      <c r="D47" s="71" t="s">
        <v>225</v>
      </c>
      <c r="E47" s="355"/>
      <c r="F47" s="321"/>
      <c r="G47" s="73">
        <f>'[1]scoring vragenlijst'!G47</f>
        <v>150</v>
      </c>
      <c r="H47" s="68"/>
      <c r="I47" s="322"/>
      <c r="N47" s="337"/>
      <c r="O47" s="201"/>
      <c r="P47" s="201"/>
    </row>
    <row r="48" spans="1:16" x14ac:dyDescent="0.25">
      <c r="A48" s="340"/>
      <c r="B48" s="332" t="s">
        <v>224</v>
      </c>
      <c r="C48" t="s">
        <v>184</v>
      </c>
      <c r="D48" t="s">
        <v>223</v>
      </c>
      <c r="E48" s="338" t="s">
        <v>222</v>
      </c>
      <c r="F48" s="320">
        <f>VLOOKUP(E48,$K$2:$L$6,2)</f>
        <v>100</v>
      </c>
      <c r="G48" s="75">
        <f>'[1]scoring vragenlijst'!G48</f>
        <v>0</v>
      </c>
      <c r="H48" s="74"/>
      <c r="I48" s="322">
        <f>IF(H48="x",G48,IF(H49="x",G49,IF(H50="x",G50,"nog in te vullen")))</f>
        <v>100</v>
      </c>
      <c r="N48" s="337"/>
      <c r="O48" s="201"/>
      <c r="P48" s="201"/>
    </row>
    <row r="49" spans="1:16" x14ac:dyDescent="0.25">
      <c r="A49" s="340"/>
      <c r="B49" s="332"/>
      <c r="C49" t="s">
        <v>180</v>
      </c>
      <c r="D49" t="s">
        <v>221</v>
      </c>
      <c r="E49" s="338"/>
      <c r="F49" s="320"/>
      <c r="G49" s="73">
        <f>'[1]scoring vragenlijst'!G49</f>
        <v>50</v>
      </c>
      <c r="H49" s="72"/>
      <c r="I49" s="322"/>
      <c r="N49" s="337"/>
      <c r="O49" s="201"/>
      <c r="P49" s="201"/>
    </row>
    <row r="50" spans="1:16" ht="15" customHeight="1" x14ac:dyDescent="0.25">
      <c r="A50" s="341"/>
      <c r="B50" s="332"/>
      <c r="C50" t="s">
        <v>178</v>
      </c>
      <c r="D50" t="s">
        <v>220</v>
      </c>
      <c r="E50" s="338"/>
      <c r="F50" s="320"/>
      <c r="G50" s="73">
        <f>'[1]scoring vragenlijst'!G50</f>
        <v>100</v>
      </c>
      <c r="H50" s="68" t="s">
        <v>323</v>
      </c>
      <c r="I50" s="322"/>
      <c r="N50" s="337"/>
      <c r="O50" s="201"/>
      <c r="P50" s="201"/>
    </row>
    <row r="51" spans="1:16" x14ac:dyDescent="0.25">
      <c r="A51" s="328" t="s">
        <v>73</v>
      </c>
      <c r="B51" s="331" t="s">
        <v>219</v>
      </c>
      <c r="C51" s="2" t="s">
        <v>184</v>
      </c>
      <c r="D51" s="2" t="s">
        <v>218</v>
      </c>
      <c r="E51" s="334" t="s">
        <v>210</v>
      </c>
      <c r="F51" s="319">
        <f>VLOOKUP(E51,$K$2:$L$6,2)</f>
        <v>125</v>
      </c>
      <c r="G51" s="75">
        <f>'[1]scoring vragenlijst'!G51</f>
        <v>0</v>
      </c>
      <c r="H51" s="74"/>
      <c r="I51" s="322">
        <f>IF(H51="x",G51,IF(H52="x",G52,IF(H53="x",G53,IF(H54="x",G54,IF(H55="x",G55,"nog in te vullen")))))</f>
        <v>37</v>
      </c>
      <c r="N51" s="337"/>
      <c r="O51" s="201"/>
      <c r="P51" s="201"/>
    </row>
    <row r="52" spans="1:16" x14ac:dyDescent="0.25">
      <c r="A52" s="329"/>
      <c r="B52" s="332"/>
      <c r="C52" t="s">
        <v>180</v>
      </c>
      <c r="D52" t="s">
        <v>217</v>
      </c>
      <c r="E52" s="335"/>
      <c r="F52" s="320"/>
      <c r="G52" s="73">
        <f>'[1]scoring vragenlijst'!G52</f>
        <v>87</v>
      </c>
      <c r="H52" s="72"/>
      <c r="I52" s="322"/>
      <c r="N52" s="337"/>
      <c r="O52" s="201"/>
      <c r="P52" s="201"/>
    </row>
    <row r="53" spans="1:16" x14ac:dyDescent="0.25">
      <c r="A53" s="329"/>
      <c r="B53" s="332"/>
      <c r="C53" t="s">
        <v>178</v>
      </c>
      <c r="D53" t="s">
        <v>216</v>
      </c>
      <c r="E53" s="335"/>
      <c r="F53" s="320"/>
      <c r="G53" s="73">
        <f>'[1]scoring vragenlijst'!G53</f>
        <v>125</v>
      </c>
      <c r="H53" s="72"/>
      <c r="I53" s="322"/>
      <c r="N53" s="198"/>
      <c r="O53" s="201"/>
      <c r="P53" s="201"/>
    </row>
    <row r="54" spans="1:16" ht="15" customHeight="1" x14ac:dyDescent="0.25">
      <c r="A54" s="329"/>
      <c r="B54" s="332"/>
      <c r="C54" t="s">
        <v>176</v>
      </c>
      <c r="D54" t="s">
        <v>215</v>
      </c>
      <c r="E54" s="335"/>
      <c r="F54" s="320"/>
      <c r="G54" s="73">
        <f>'[1]scoring vragenlijst'!G54</f>
        <v>19</v>
      </c>
      <c r="H54" s="72"/>
      <c r="I54" s="322"/>
      <c r="N54" s="198"/>
      <c r="O54" s="201"/>
      <c r="P54" s="201"/>
    </row>
    <row r="55" spans="1:16" x14ac:dyDescent="0.25">
      <c r="A55" s="329"/>
      <c r="B55" s="333"/>
      <c r="C55" s="71" t="s">
        <v>214</v>
      </c>
      <c r="D55" s="71" t="s">
        <v>213</v>
      </c>
      <c r="E55" s="336"/>
      <c r="F55" s="321"/>
      <c r="G55" s="73">
        <f>'[1]scoring vragenlijst'!G55</f>
        <v>37</v>
      </c>
      <c r="H55" s="68" t="s">
        <v>323</v>
      </c>
      <c r="I55" s="322"/>
      <c r="N55" s="198"/>
      <c r="O55" s="201"/>
      <c r="P55" s="201"/>
    </row>
    <row r="56" spans="1:16" x14ac:dyDescent="0.25">
      <c r="A56" s="329"/>
      <c r="B56" s="94" t="s">
        <v>212</v>
      </c>
      <c r="C56" s="2" t="s">
        <v>184</v>
      </c>
      <c r="D56" s="2" t="s">
        <v>211</v>
      </c>
      <c r="E56" s="334" t="s">
        <v>210</v>
      </c>
      <c r="F56" s="319">
        <f>VLOOKUP(E56,$K$2:$L$6,2)</f>
        <v>125</v>
      </c>
      <c r="G56" s="75">
        <f>'[1]scoring vragenlijst'!G56</f>
        <v>0</v>
      </c>
      <c r="H56" s="74"/>
      <c r="I56" s="322">
        <f>IF(H56="x",G56,IF(H57="x",G57,IF(H58="x",G58,IF(H59="x",G59,"nog in te vullen"))))</f>
        <v>87</v>
      </c>
    </row>
    <row r="57" spans="1:16" ht="15" customHeight="1" x14ac:dyDescent="0.25">
      <c r="A57" s="329"/>
      <c r="B57" s="93"/>
      <c r="C57" t="s">
        <v>180</v>
      </c>
      <c r="D57" t="s">
        <v>332</v>
      </c>
      <c r="E57" s="335"/>
      <c r="F57" s="320"/>
      <c r="G57" s="73">
        <f>'[1]scoring vragenlijst'!G57</f>
        <v>37</v>
      </c>
      <c r="H57" s="72"/>
      <c r="I57" s="322"/>
    </row>
    <row r="58" spans="1:16" x14ac:dyDescent="0.25">
      <c r="A58" s="329"/>
      <c r="B58" s="93"/>
      <c r="C58" t="s">
        <v>178</v>
      </c>
      <c r="D58" t="s">
        <v>333</v>
      </c>
      <c r="E58" s="335"/>
      <c r="F58" s="320"/>
      <c r="G58" s="73">
        <f>'[1]scoring vragenlijst'!G58</f>
        <v>87</v>
      </c>
      <c r="H58" s="72" t="s">
        <v>323</v>
      </c>
      <c r="I58" s="322"/>
    </row>
    <row r="59" spans="1:16" ht="15" customHeight="1" x14ac:dyDescent="0.25">
      <c r="A59" s="330"/>
      <c r="B59" s="92"/>
      <c r="C59" s="71" t="s">
        <v>176</v>
      </c>
      <c r="D59" s="71" t="s">
        <v>334</v>
      </c>
      <c r="E59" s="336"/>
      <c r="F59" s="321"/>
      <c r="G59" s="69">
        <f>'[1]scoring vragenlijst'!G59</f>
        <v>125</v>
      </c>
      <c r="H59" s="68"/>
      <c r="I59" s="322"/>
    </row>
    <row r="60" spans="1:16" x14ac:dyDescent="0.25">
      <c r="A60" s="90"/>
      <c r="E60" s="64" t="s">
        <v>174</v>
      </c>
      <c r="F60" s="91">
        <f>SUM(F2:F59)</f>
        <v>1000</v>
      </c>
      <c r="I60" s="66">
        <f>IF(COUNTIF(I2:I59,"nog in te vullen")&gt;=1,"nog min 1 vraag te beantwoorden",(IF(I41="inkomen onvoldoende","inkomen onvoldoende",SUM(I2:I59))))</f>
        <v>609</v>
      </c>
    </row>
    <row r="61" spans="1:16" hidden="1" x14ac:dyDescent="0.25">
      <c r="A61" s="90"/>
      <c r="E61" s="64"/>
      <c r="F61" s="91"/>
    </row>
    <row r="62" spans="1:16" ht="15" hidden="1" customHeight="1" thickTop="1" thickBot="1" x14ac:dyDescent="0.3">
      <c r="A62" s="90"/>
      <c r="B62" s="310" t="s">
        <v>173</v>
      </c>
      <c r="C62" s="311"/>
      <c r="D62" s="89" t="str">
        <f>IF(I60="nog min 1 vraag te beantwoorden","geen profielbepaling mogelijk",IF(I60="inkomen onvoldoende","geen profielbepaling mogelijk",VLOOKUP(I60,'[1]scoring vragenlijst'!$E$65:$G$68,3)))</f>
        <v>c. evenwichtig</v>
      </c>
      <c r="G62" s="88">
        <f>VLOOKUP(I60,'[1]scoring vragenlijst'!E65:H68,4)</f>
        <v>3</v>
      </c>
    </row>
    <row r="63" spans="1:16" hidden="1" x14ac:dyDescent="0.25"/>
    <row r="64" spans="1:16" ht="15" customHeight="1" x14ac:dyDescent="0.25"/>
    <row r="65" spans="1:12" ht="30" x14ac:dyDescent="0.25">
      <c r="A65" s="87"/>
      <c r="B65" s="86" t="s">
        <v>209</v>
      </c>
      <c r="C65" s="323" t="s">
        <v>208</v>
      </c>
      <c r="D65" s="324"/>
      <c r="E65" s="85" t="s">
        <v>207</v>
      </c>
      <c r="F65" s="84" t="s">
        <v>206</v>
      </c>
      <c r="G65" s="84" t="s">
        <v>205</v>
      </c>
      <c r="H65" s="83" t="s">
        <v>204</v>
      </c>
      <c r="I65" s="82" t="s">
        <v>203</v>
      </c>
    </row>
    <row r="66" spans="1:12" x14ac:dyDescent="0.25">
      <c r="A66" s="325" t="s">
        <v>202</v>
      </c>
      <c r="B66" s="77">
        <v>11</v>
      </c>
      <c r="C66" s="2" t="s">
        <v>184</v>
      </c>
      <c r="D66" s="76" t="s">
        <v>201</v>
      </c>
      <c r="E66" s="316" t="s">
        <v>326</v>
      </c>
      <c r="F66" s="319">
        <f>VLOOKUP(E66,$K$71:$L$71,2)</f>
        <v>250</v>
      </c>
      <c r="G66" s="75">
        <f>'[1]scoring vragenlijst'!G72</f>
        <v>0</v>
      </c>
      <c r="H66" s="74"/>
      <c r="I66" s="322">
        <f>IF(H66="x",G66,IF(H67="x",G67,IF(H68="x",G68,IF(H69="x",G69,"nog in te vullen"))))</f>
        <v>165</v>
      </c>
    </row>
    <row r="67" spans="1:12" x14ac:dyDescent="0.25">
      <c r="A67" s="326"/>
      <c r="B67" s="314" t="s">
        <v>200</v>
      </c>
      <c r="C67" t="s">
        <v>180</v>
      </c>
      <c r="D67" s="18" t="s">
        <v>199</v>
      </c>
      <c r="E67" s="317"/>
      <c r="F67" s="320"/>
      <c r="G67" s="73">
        <f>'[1]scoring vragenlijst'!G73</f>
        <v>85</v>
      </c>
      <c r="H67" s="72"/>
      <c r="I67" s="322"/>
    </row>
    <row r="68" spans="1:12" x14ac:dyDescent="0.25">
      <c r="A68" s="326"/>
      <c r="B68" s="314"/>
      <c r="C68" t="s">
        <v>178</v>
      </c>
      <c r="D68" s="18" t="s">
        <v>198</v>
      </c>
      <c r="E68" s="317"/>
      <c r="F68" s="320"/>
      <c r="G68" s="73">
        <f>'[1]scoring vragenlijst'!G74</f>
        <v>165</v>
      </c>
      <c r="H68" s="72" t="s">
        <v>323</v>
      </c>
      <c r="I68" s="322"/>
    </row>
    <row r="69" spans="1:12" ht="15" customHeight="1" thickBot="1" x14ac:dyDescent="0.3">
      <c r="A69" s="326"/>
      <c r="B69" s="315"/>
      <c r="C69" s="71" t="s">
        <v>176</v>
      </c>
      <c r="D69" s="70" t="s">
        <v>197</v>
      </c>
      <c r="E69" s="318"/>
      <c r="F69" s="321"/>
      <c r="G69" s="73">
        <f>'[1]scoring vragenlijst'!G75</f>
        <v>250</v>
      </c>
      <c r="H69" s="68"/>
      <c r="I69" s="322"/>
    </row>
    <row r="70" spans="1:12" ht="15" customHeight="1" thickBot="1" x14ac:dyDescent="0.3">
      <c r="A70" s="326"/>
      <c r="B70" s="77">
        <v>12</v>
      </c>
      <c r="C70" s="2" t="s">
        <v>184</v>
      </c>
      <c r="D70" s="18" t="s">
        <v>196</v>
      </c>
      <c r="E70" s="316" t="s">
        <v>326</v>
      </c>
      <c r="F70" s="319">
        <f>VLOOKUP(E70,$K$71:$L$71,2)</f>
        <v>250</v>
      </c>
      <c r="G70" s="75">
        <f>'[1]scoring vragenlijst'!G76</f>
        <v>250</v>
      </c>
      <c r="H70" s="74"/>
      <c r="I70" s="322">
        <f>IF(H70="x",G70,IF(H71="x",G71,IF(H72="x",G72,IF(H73="x",G73,"nog in te vullen"))))</f>
        <v>165</v>
      </c>
      <c r="K70" s="81" t="s">
        <v>195</v>
      </c>
      <c r="L70" s="80" t="s">
        <v>194</v>
      </c>
    </row>
    <row r="71" spans="1:12" ht="15.75" thickBot="1" x14ac:dyDescent="0.3">
      <c r="A71" s="326"/>
      <c r="B71" s="314" t="s">
        <v>193</v>
      </c>
      <c r="C71" t="s">
        <v>180</v>
      </c>
      <c r="D71" s="18" t="s">
        <v>192</v>
      </c>
      <c r="E71" s="317"/>
      <c r="F71" s="320"/>
      <c r="G71" s="73">
        <f>'[1]scoring vragenlijst'!G77</f>
        <v>165</v>
      </c>
      <c r="H71" s="72" t="s">
        <v>323</v>
      </c>
      <c r="I71" s="322"/>
      <c r="K71" s="79" t="s">
        <v>182</v>
      </c>
      <c r="L71" s="78">
        <f>'[1]scoring vragenlijst'!N77</f>
        <v>250</v>
      </c>
    </row>
    <row r="72" spans="1:12" x14ac:dyDescent="0.25">
      <c r="A72" s="326"/>
      <c r="B72" s="314"/>
      <c r="C72" t="s">
        <v>178</v>
      </c>
      <c r="D72" s="18" t="s">
        <v>191</v>
      </c>
      <c r="E72" s="317"/>
      <c r="F72" s="320"/>
      <c r="G72" s="73">
        <f>'[1]scoring vragenlijst'!G78</f>
        <v>85</v>
      </c>
      <c r="H72" s="72"/>
      <c r="I72" s="322"/>
    </row>
    <row r="73" spans="1:12" x14ac:dyDescent="0.25">
      <c r="A73" s="326"/>
      <c r="B73" s="315"/>
      <c r="C73" s="71" t="s">
        <v>176</v>
      </c>
      <c r="D73" s="18" t="s">
        <v>190</v>
      </c>
      <c r="E73" s="318"/>
      <c r="F73" s="321"/>
      <c r="G73" s="73">
        <f>'[1]scoring vragenlijst'!G79</f>
        <v>0</v>
      </c>
      <c r="H73" s="68"/>
      <c r="I73" s="322"/>
    </row>
    <row r="74" spans="1:12" x14ac:dyDescent="0.25">
      <c r="A74" s="326"/>
      <c r="B74" s="77">
        <v>13</v>
      </c>
      <c r="C74" s="2" t="s">
        <v>184</v>
      </c>
      <c r="D74" s="76" t="s">
        <v>189</v>
      </c>
      <c r="E74" s="316" t="s">
        <v>326</v>
      </c>
      <c r="F74" s="319">
        <f>VLOOKUP(E74,$K$71:$L$71,2)</f>
        <v>250</v>
      </c>
      <c r="G74" s="75">
        <f>'[1]scoring vragenlijst'!G80</f>
        <v>250</v>
      </c>
      <c r="H74" s="74"/>
      <c r="I74" s="322">
        <f>IF(H74="x",G74,IF(H75="x",G75,IF(H76="x",G76,IF(H77="x",G77,"nog in te vullen"))))</f>
        <v>165</v>
      </c>
    </row>
    <row r="75" spans="1:12" x14ac:dyDescent="0.25">
      <c r="A75" s="326"/>
      <c r="B75" s="314" t="s">
        <v>188</v>
      </c>
      <c r="C75" t="s">
        <v>180</v>
      </c>
      <c r="D75" s="18" t="s">
        <v>187</v>
      </c>
      <c r="E75" s="317"/>
      <c r="F75" s="320"/>
      <c r="G75" s="73">
        <f>'[1]scoring vragenlijst'!G81</f>
        <v>165</v>
      </c>
      <c r="H75" s="72" t="s">
        <v>323</v>
      </c>
      <c r="I75" s="322"/>
    </row>
    <row r="76" spans="1:12" x14ac:dyDescent="0.25">
      <c r="A76" s="326"/>
      <c r="B76" s="314"/>
      <c r="C76" t="s">
        <v>178</v>
      </c>
      <c r="D76" s="18" t="s">
        <v>186</v>
      </c>
      <c r="E76" s="317"/>
      <c r="F76" s="320"/>
      <c r="G76" s="73">
        <f>'[1]scoring vragenlijst'!G82</f>
        <v>85</v>
      </c>
      <c r="H76" s="72"/>
      <c r="I76" s="322"/>
    </row>
    <row r="77" spans="1:12" x14ac:dyDescent="0.25">
      <c r="A77" s="326"/>
      <c r="B77" s="315"/>
      <c r="C77" s="71" t="s">
        <v>176</v>
      </c>
      <c r="D77" s="70" t="s">
        <v>185</v>
      </c>
      <c r="E77" s="318"/>
      <c r="F77" s="321"/>
      <c r="G77" s="73">
        <f>'[1]scoring vragenlijst'!G83</f>
        <v>0</v>
      </c>
      <c r="H77" s="68"/>
      <c r="I77" s="322"/>
    </row>
    <row r="78" spans="1:12" x14ac:dyDescent="0.25">
      <c r="A78" s="326"/>
      <c r="B78" s="77">
        <v>14</v>
      </c>
      <c r="C78" s="2" t="s">
        <v>184</v>
      </c>
      <c r="D78" s="76" t="s">
        <v>183</v>
      </c>
      <c r="E78" s="316" t="s">
        <v>326</v>
      </c>
      <c r="F78" s="319">
        <f>VLOOKUP(E78,$K$71:$L$71,2)</f>
        <v>250</v>
      </c>
      <c r="G78" s="75">
        <f>'[1]scoring vragenlijst'!G84</f>
        <v>0</v>
      </c>
      <c r="H78" s="74"/>
      <c r="I78" s="322">
        <f>IF(H78="x",G78,IF(H79="x",G79,IF(H80="x",G80,IF(H81="x",G81,"nog in te vullen"))))</f>
        <v>85</v>
      </c>
    </row>
    <row r="79" spans="1:12" x14ac:dyDescent="0.25">
      <c r="A79" s="326"/>
      <c r="B79" s="314" t="s">
        <v>181</v>
      </c>
      <c r="C79" t="s">
        <v>180</v>
      </c>
      <c r="D79" s="18" t="s">
        <v>179</v>
      </c>
      <c r="E79" s="317"/>
      <c r="F79" s="320"/>
      <c r="G79" s="73">
        <f>'[1]scoring vragenlijst'!G85</f>
        <v>85</v>
      </c>
      <c r="H79" s="72" t="s">
        <v>323</v>
      </c>
      <c r="I79" s="322"/>
    </row>
    <row r="80" spans="1:12" x14ac:dyDescent="0.25">
      <c r="A80" s="326"/>
      <c r="B80" s="314"/>
      <c r="C80" t="s">
        <v>178</v>
      </c>
      <c r="D80" s="18" t="s">
        <v>177</v>
      </c>
      <c r="E80" s="317"/>
      <c r="F80" s="320"/>
      <c r="G80" s="73">
        <f>'[1]scoring vragenlijst'!G86</f>
        <v>165</v>
      </c>
      <c r="H80" s="72"/>
      <c r="I80" s="322"/>
    </row>
    <row r="81" spans="1:9" x14ac:dyDescent="0.25">
      <c r="A81" s="327"/>
      <c r="B81" s="315"/>
      <c r="C81" s="71" t="s">
        <v>176</v>
      </c>
      <c r="D81" s="70" t="s">
        <v>175</v>
      </c>
      <c r="E81" s="318"/>
      <c r="F81" s="321"/>
      <c r="G81" s="69">
        <f>'[1]scoring vragenlijst'!G87</f>
        <v>250</v>
      </c>
      <c r="H81" s="68"/>
      <c r="I81" s="322"/>
    </row>
    <row r="82" spans="1:9" x14ac:dyDescent="0.25">
      <c r="E82" s="64" t="s">
        <v>174</v>
      </c>
      <c r="F82">
        <f>SUM(F66:F81)</f>
        <v>1000</v>
      </c>
      <c r="H82" s="67"/>
      <c r="I82" s="66">
        <f>IF(COUNTIF(I66:I81,"nog in te vullen")&gt;=1,"nog min 1 vraag te beantwoorden",SUM(I66:I81))</f>
        <v>580</v>
      </c>
    </row>
    <row r="83" spans="1:9" hidden="1" x14ac:dyDescent="0.25"/>
    <row r="84" spans="1:9" ht="16.5" hidden="1" thickTop="1" thickBot="1" x14ac:dyDescent="0.3">
      <c r="B84" s="310" t="s">
        <v>173</v>
      </c>
      <c r="C84" s="311"/>
      <c r="D84" s="65" t="str">
        <f>IF(I82="nog min 1 vraag te beantwoorden", "geen profielbepaling mogelijk",VLOOKUP(I82,'[1]scoring vragenlijst'!$E$65:$G$68,3))</f>
        <v>c. evenwichtig</v>
      </c>
      <c r="E84" s="64"/>
      <c r="G84" s="63">
        <f>VLOOKUP(I82,'[1]scoring vragenlijst'!E65:H68,4)</f>
        <v>3</v>
      </c>
    </row>
    <row r="85" spans="1:9" hidden="1" x14ac:dyDescent="0.25"/>
    <row r="86" spans="1:9" ht="20.25" hidden="1" thickTop="1" thickBot="1" x14ac:dyDescent="0.35">
      <c r="A86" s="312" t="s">
        <v>172</v>
      </c>
      <c r="B86" s="313"/>
      <c r="C86" s="313"/>
      <c r="D86" s="62" t="str">
        <f>IF(OR(D62="geen profielbepaling mogelijk",D84="geen profielbepaling mogelijk"),"geen profielbepaling mogelijk",IF(G62&lt;G84,D62,D84))</f>
        <v>c. evenwichtig</v>
      </c>
      <c r="E86" s="61"/>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I2:I3"/>
    <mergeCell ref="B4:B5"/>
    <mergeCell ref="E4:E5"/>
    <mergeCell ref="F4:F5"/>
    <mergeCell ref="I4:I5"/>
    <mergeCell ref="C1:D1"/>
    <mergeCell ref="A2:A27"/>
    <mergeCell ref="B2:B3"/>
    <mergeCell ref="E2:E3"/>
    <mergeCell ref="F2:F3"/>
    <mergeCell ref="E6:E9"/>
    <mergeCell ref="F6:F9"/>
    <mergeCell ref="I6:I9"/>
    <mergeCell ref="B10:B27"/>
    <mergeCell ref="C10:C17"/>
    <mergeCell ref="E10:E25"/>
    <mergeCell ref="F10:F25"/>
    <mergeCell ref="I10:I25"/>
    <mergeCell ref="C18:C25"/>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F44:F47"/>
    <mergeCell ref="I44:I47"/>
    <mergeCell ref="N46:N49"/>
    <mergeCell ref="B48:B50"/>
    <mergeCell ref="E48:E50"/>
    <mergeCell ref="F48:F50"/>
    <mergeCell ref="I48:I50"/>
    <mergeCell ref="N50:N52"/>
    <mergeCell ref="A51:A59"/>
    <mergeCell ref="B51:B55"/>
    <mergeCell ref="E51:E55"/>
    <mergeCell ref="F51:F55"/>
    <mergeCell ref="I51:I55"/>
    <mergeCell ref="E56:E59"/>
    <mergeCell ref="F56:F59"/>
    <mergeCell ref="I56:I59"/>
    <mergeCell ref="I66:I69"/>
    <mergeCell ref="B67:B69"/>
    <mergeCell ref="E70:E73"/>
    <mergeCell ref="F70:F73"/>
    <mergeCell ref="I70:I73"/>
    <mergeCell ref="B62:C62"/>
    <mergeCell ref="C65:D65"/>
    <mergeCell ref="A66:A81"/>
    <mergeCell ref="E66:E69"/>
    <mergeCell ref="F66:F69"/>
    <mergeCell ref="I74:I77"/>
    <mergeCell ref="B75:B77"/>
    <mergeCell ref="E78:E81"/>
    <mergeCell ref="F78:F81"/>
    <mergeCell ref="I78:I81"/>
    <mergeCell ref="B79:B81"/>
    <mergeCell ref="B84:C84"/>
    <mergeCell ref="A86:C86"/>
    <mergeCell ref="B71:B73"/>
    <mergeCell ref="E74:E77"/>
    <mergeCell ref="F74:F77"/>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2"/>
  <sheetViews>
    <sheetView showGridLines="0" topLeftCell="A69" workbookViewId="0">
      <selection activeCell="B90" sqref="B90:M90"/>
    </sheetView>
  </sheetViews>
  <sheetFormatPr defaultRowHeight="15" x14ac:dyDescent="0.25"/>
  <cols>
    <col min="1" max="1" width="5.42578125" style="58" customWidth="1"/>
    <col min="2" max="2" width="9.140625" style="58" customWidth="1"/>
    <col min="3" max="4" width="9.140625" style="58"/>
    <col min="5" max="5" width="11.5703125" style="58" customWidth="1"/>
    <col min="6" max="6" width="12" style="58" customWidth="1"/>
    <col min="7" max="7" width="8.140625" style="58" customWidth="1"/>
    <col min="8" max="12" width="9.140625" style="58"/>
    <col min="13" max="13" width="12.85546875" style="58" customWidth="1"/>
    <col min="14" max="14" width="6.85546875" style="58" customWidth="1"/>
    <col min="15" max="256" width="9.140625" style="58"/>
    <col min="257" max="257" width="5.42578125" style="58" customWidth="1"/>
    <col min="258" max="260" width="9.140625" style="58"/>
    <col min="261" max="261" width="11.5703125" style="58" customWidth="1"/>
    <col min="262" max="262" width="12" style="58" customWidth="1"/>
    <col min="263" max="263" width="8.140625" style="58" customWidth="1"/>
    <col min="264" max="268" width="9.140625" style="58"/>
    <col min="269" max="269" width="12.85546875" style="58" customWidth="1"/>
    <col min="270" max="270" width="6.85546875" style="58" customWidth="1"/>
    <col min="271" max="512" width="9.140625" style="58"/>
    <col min="513" max="513" width="5.42578125" style="58" customWidth="1"/>
    <col min="514" max="516" width="9.140625" style="58"/>
    <col min="517" max="517" width="11.5703125" style="58" customWidth="1"/>
    <col min="518" max="518" width="12" style="58" customWidth="1"/>
    <col min="519" max="519" width="8.140625" style="58" customWidth="1"/>
    <col min="520" max="524" width="9.140625" style="58"/>
    <col min="525" max="525" width="12.85546875" style="58" customWidth="1"/>
    <col min="526" max="526" width="6.85546875" style="58" customWidth="1"/>
    <col min="527" max="768" width="9.140625" style="58"/>
    <col min="769" max="769" width="5.42578125" style="58" customWidth="1"/>
    <col min="770" max="772" width="9.140625" style="58"/>
    <col min="773" max="773" width="11.5703125" style="58" customWidth="1"/>
    <col min="774" max="774" width="12" style="58" customWidth="1"/>
    <col min="775" max="775" width="8.140625" style="58" customWidth="1"/>
    <col min="776" max="780" width="9.140625" style="58"/>
    <col min="781" max="781" width="12.85546875" style="58" customWidth="1"/>
    <col min="782" max="782" width="6.85546875" style="58" customWidth="1"/>
    <col min="783" max="1024" width="9.140625" style="58"/>
    <col min="1025" max="1025" width="5.42578125" style="58" customWidth="1"/>
    <col min="1026" max="1028" width="9.140625" style="58"/>
    <col min="1029" max="1029" width="11.5703125" style="58" customWidth="1"/>
    <col min="1030" max="1030" width="12" style="58" customWidth="1"/>
    <col min="1031" max="1031" width="8.140625" style="58" customWidth="1"/>
    <col min="1032" max="1036" width="9.140625" style="58"/>
    <col min="1037" max="1037" width="12.85546875" style="58" customWidth="1"/>
    <col min="1038" max="1038" width="6.85546875" style="58" customWidth="1"/>
    <col min="1039" max="1280" width="9.140625" style="58"/>
    <col min="1281" max="1281" width="5.42578125" style="58" customWidth="1"/>
    <col min="1282" max="1284" width="9.140625" style="58"/>
    <col min="1285" max="1285" width="11.5703125" style="58" customWidth="1"/>
    <col min="1286" max="1286" width="12" style="58" customWidth="1"/>
    <col min="1287" max="1287" width="8.140625" style="58" customWidth="1"/>
    <col min="1288" max="1292" width="9.140625" style="58"/>
    <col min="1293" max="1293" width="12.85546875" style="58" customWidth="1"/>
    <col min="1294" max="1294" width="6.85546875" style="58" customWidth="1"/>
    <col min="1295" max="1536" width="9.140625" style="58"/>
    <col min="1537" max="1537" width="5.42578125" style="58" customWidth="1"/>
    <col min="1538" max="1540" width="9.140625" style="58"/>
    <col min="1541" max="1541" width="11.5703125" style="58" customWidth="1"/>
    <col min="1542" max="1542" width="12" style="58" customWidth="1"/>
    <col min="1543" max="1543" width="8.140625" style="58" customWidth="1"/>
    <col min="1544" max="1548" width="9.140625" style="58"/>
    <col min="1549" max="1549" width="12.85546875" style="58" customWidth="1"/>
    <col min="1550" max="1550" width="6.85546875" style="58" customWidth="1"/>
    <col min="1551" max="1792" width="9.140625" style="58"/>
    <col min="1793" max="1793" width="5.42578125" style="58" customWidth="1"/>
    <col min="1794" max="1796" width="9.140625" style="58"/>
    <col min="1797" max="1797" width="11.5703125" style="58" customWidth="1"/>
    <col min="1798" max="1798" width="12" style="58" customWidth="1"/>
    <col min="1799" max="1799" width="8.140625" style="58" customWidth="1"/>
    <col min="1800" max="1804" width="9.140625" style="58"/>
    <col min="1805" max="1805" width="12.85546875" style="58" customWidth="1"/>
    <col min="1806" max="1806" width="6.85546875" style="58" customWidth="1"/>
    <col min="1807" max="2048" width="9.140625" style="58"/>
    <col min="2049" max="2049" width="5.42578125" style="58" customWidth="1"/>
    <col min="2050" max="2052" width="9.140625" style="58"/>
    <col min="2053" max="2053" width="11.5703125" style="58" customWidth="1"/>
    <col min="2054" max="2054" width="12" style="58" customWidth="1"/>
    <col min="2055" max="2055" width="8.140625" style="58" customWidth="1"/>
    <col min="2056" max="2060" width="9.140625" style="58"/>
    <col min="2061" max="2061" width="12.85546875" style="58" customWidth="1"/>
    <col min="2062" max="2062" width="6.85546875" style="58" customWidth="1"/>
    <col min="2063" max="2304" width="9.140625" style="58"/>
    <col min="2305" max="2305" width="5.42578125" style="58" customWidth="1"/>
    <col min="2306" max="2308" width="9.140625" style="58"/>
    <col min="2309" max="2309" width="11.5703125" style="58" customWidth="1"/>
    <col min="2310" max="2310" width="12" style="58" customWidth="1"/>
    <col min="2311" max="2311" width="8.140625" style="58" customWidth="1"/>
    <col min="2312" max="2316" width="9.140625" style="58"/>
    <col min="2317" max="2317" width="12.85546875" style="58" customWidth="1"/>
    <col min="2318" max="2318" width="6.85546875" style="58" customWidth="1"/>
    <col min="2319" max="2560" width="9.140625" style="58"/>
    <col min="2561" max="2561" width="5.42578125" style="58" customWidth="1"/>
    <col min="2562" max="2564" width="9.140625" style="58"/>
    <col min="2565" max="2565" width="11.5703125" style="58" customWidth="1"/>
    <col min="2566" max="2566" width="12" style="58" customWidth="1"/>
    <col min="2567" max="2567" width="8.140625" style="58" customWidth="1"/>
    <col min="2568" max="2572" width="9.140625" style="58"/>
    <col min="2573" max="2573" width="12.85546875" style="58" customWidth="1"/>
    <col min="2574" max="2574" width="6.85546875" style="58" customWidth="1"/>
    <col min="2575" max="2816" width="9.140625" style="58"/>
    <col min="2817" max="2817" width="5.42578125" style="58" customWidth="1"/>
    <col min="2818" max="2820" width="9.140625" style="58"/>
    <col min="2821" max="2821" width="11.5703125" style="58" customWidth="1"/>
    <col min="2822" max="2822" width="12" style="58" customWidth="1"/>
    <col min="2823" max="2823" width="8.140625" style="58" customWidth="1"/>
    <col min="2824" max="2828" width="9.140625" style="58"/>
    <col min="2829" max="2829" width="12.85546875" style="58" customWidth="1"/>
    <col min="2830" max="2830" width="6.85546875" style="58" customWidth="1"/>
    <col min="2831" max="3072" width="9.140625" style="58"/>
    <col min="3073" max="3073" width="5.42578125" style="58" customWidth="1"/>
    <col min="3074" max="3076" width="9.140625" style="58"/>
    <col min="3077" max="3077" width="11.5703125" style="58" customWidth="1"/>
    <col min="3078" max="3078" width="12" style="58" customWidth="1"/>
    <col min="3079" max="3079" width="8.140625" style="58" customWidth="1"/>
    <col min="3080" max="3084" width="9.140625" style="58"/>
    <col min="3085" max="3085" width="12.85546875" style="58" customWidth="1"/>
    <col min="3086" max="3086" width="6.85546875" style="58" customWidth="1"/>
    <col min="3087" max="3328" width="9.140625" style="58"/>
    <col min="3329" max="3329" width="5.42578125" style="58" customWidth="1"/>
    <col min="3330" max="3332" width="9.140625" style="58"/>
    <col min="3333" max="3333" width="11.5703125" style="58" customWidth="1"/>
    <col min="3334" max="3334" width="12" style="58" customWidth="1"/>
    <col min="3335" max="3335" width="8.140625" style="58" customWidth="1"/>
    <col min="3336" max="3340" width="9.140625" style="58"/>
    <col min="3341" max="3341" width="12.85546875" style="58" customWidth="1"/>
    <col min="3342" max="3342" width="6.85546875" style="58" customWidth="1"/>
    <col min="3343" max="3584" width="9.140625" style="58"/>
    <col min="3585" max="3585" width="5.42578125" style="58" customWidth="1"/>
    <col min="3586" max="3588" width="9.140625" style="58"/>
    <col min="3589" max="3589" width="11.5703125" style="58" customWidth="1"/>
    <col min="3590" max="3590" width="12" style="58" customWidth="1"/>
    <col min="3591" max="3591" width="8.140625" style="58" customWidth="1"/>
    <col min="3592" max="3596" width="9.140625" style="58"/>
    <col min="3597" max="3597" width="12.85546875" style="58" customWidth="1"/>
    <col min="3598" max="3598" width="6.85546875" style="58" customWidth="1"/>
    <col min="3599" max="3840" width="9.140625" style="58"/>
    <col min="3841" max="3841" width="5.42578125" style="58" customWidth="1"/>
    <col min="3842" max="3844" width="9.140625" style="58"/>
    <col min="3845" max="3845" width="11.5703125" style="58" customWidth="1"/>
    <col min="3846" max="3846" width="12" style="58" customWidth="1"/>
    <col min="3847" max="3847" width="8.140625" style="58" customWidth="1"/>
    <col min="3848" max="3852" width="9.140625" style="58"/>
    <col min="3853" max="3853" width="12.85546875" style="58" customWidth="1"/>
    <col min="3854" max="3854" width="6.85546875" style="58" customWidth="1"/>
    <col min="3855" max="4096" width="9.140625" style="58"/>
    <col min="4097" max="4097" width="5.42578125" style="58" customWidth="1"/>
    <col min="4098" max="4100" width="9.140625" style="58"/>
    <col min="4101" max="4101" width="11.5703125" style="58" customWidth="1"/>
    <col min="4102" max="4102" width="12" style="58" customWidth="1"/>
    <col min="4103" max="4103" width="8.140625" style="58" customWidth="1"/>
    <col min="4104" max="4108" width="9.140625" style="58"/>
    <col min="4109" max="4109" width="12.85546875" style="58" customWidth="1"/>
    <col min="4110" max="4110" width="6.85546875" style="58" customWidth="1"/>
    <col min="4111" max="4352" width="9.140625" style="58"/>
    <col min="4353" max="4353" width="5.42578125" style="58" customWidth="1"/>
    <col min="4354" max="4356" width="9.140625" style="58"/>
    <col min="4357" max="4357" width="11.5703125" style="58" customWidth="1"/>
    <col min="4358" max="4358" width="12" style="58" customWidth="1"/>
    <col min="4359" max="4359" width="8.140625" style="58" customWidth="1"/>
    <col min="4360" max="4364" width="9.140625" style="58"/>
    <col min="4365" max="4365" width="12.85546875" style="58" customWidth="1"/>
    <col min="4366" max="4366" width="6.85546875" style="58" customWidth="1"/>
    <col min="4367" max="4608" width="9.140625" style="58"/>
    <col min="4609" max="4609" width="5.42578125" style="58" customWidth="1"/>
    <col min="4610" max="4612" width="9.140625" style="58"/>
    <col min="4613" max="4613" width="11.5703125" style="58" customWidth="1"/>
    <col min="4614" max="4614" width="12" style="58" customWidth="1"/>
    <col min="4615" max="4615" width="8.140625" style="58" customWidth="1"/>
    <col min="4616" max="4620" width="9.140625" style="58"/>
    <col min="4621" max="4621" width="12.85546875" style="58" customWidth="1"/>
    <col min="4622" max="4622" width="6.85546875" style="58" customWidth="1"/>
    <col min="4623" max="4864" width="9.140625" style="58"/>
    <col min="4865" max="4865" width="5.42578125" style="58" customWidth="1"/>
    <col min="4866" max="4868" width="9.140625" style="58"/>
    <col min="4869" max="4869" width="11.5703125" style="58" customWidth="1"/>
    <col min="4870" max="4870" width="12" style="58" customWidth="1"/>
    <col min="4871" max="4871" width="8.140625" style="58" customWidth="1"/>
    <col min="4872" max="4876" width="9.140625" style="58"/>
    <col min="4877" max="4877" width="12.85546875" style="58" customWidth="1"/>
    <col min="4878" max="4878" width="6.85546875" style="58" customWidth="1"/>
    <col min="4879" max="5120" width="9.140625" style="58"/>
    <col min="5121" max="5121" width="5.42578125" style="58" customWidth="1"/>
    <col min="5122" max="5124" width="9.140625" style="58"/>
    <col min="5125" max="5125" width="11.5703125" style="58" customWidth="1"/>
    <col min="5126" max="5126" width="12" style="58" customWidth="1"/>
    <col min="5127" max="5127" width="8.140625" style="58" customWidth="1"/>
    <col min="5128" max="5132" width="9.140625" style="58"/>
    <col min="5133" max="5133" width="12.85546875" style="58" customWidth="1"/>
    <col min="5134" max="5134" width="6.85546875" style="58" customWidth="1"/>
    <col min="5135" max="5376" width="9.140625" style="58"/>
    <col min="5377" max="5377" width="5.42578125" style="58" customWidth="1"/>
    <col min="5378" max="5380" width="9.140625" style="58"/>
    <col min="5381" max="5381" width="11.5703125" style="58" customWidth="1"/>
    <col min="5382" max="5382" width="12" style="58" customWidth="1"/>
    <col min="5383" max="5383" width="8.140625" style="58" customWidth="1"/>
    <col min="5384" max="5388" width="9.140625" style="58"/>
    <col min="5389" max="5389" width="12.85546875" style="58" customWidth="1"/>
    <col min="5390" max="5390" width="6.85546875" style="58" customWidth="1"/>
    <col min="5391" max="5632" width="9.140625" style="58"/>
    <col min="5633" max="5633" width="5.42578125" style="58" customWidth="1"/>
    <col min="5634" max="5636" width="9.140625" style="58"/>
    <col min="5637" max="5637" width="11.5703125" style="58" customWidth="1"/>
    <col min="5638" max="5638" width="12" style="58" customWidth="1"/>
    <col min="5639" max="5639" width="8.140625" style="58" customWidth="1"/>
    <col min="5640" max="5644" width="9.140625" style="58"/>
    <col min="5645" max="5645" width="12.85546875" style="58" customWidth="1"/>
    <col min="5646" max="5646" width="6.85546875" style="58" customWidth="1"/>
    <col min="5647" max="5888" width="9.140625" style="58"/>
    <col min="5889" max="5889" width="5.42578125" style="58" customWidth="1"/>
    <col min="5890" max="5892" width="9.140625" style="58"/>
    <col min="5893" max="5893" width="11.5703125" style="58" customWidth="1"/>
    <col min="5894" max="5894" width="12" style="58" customWidth="1"/>
    <col min="5895" max="5895" width="8.140625" style="58" customWidth="1"/>
    <col min="5896" max="5900" width="9.140625" style="58"/>
    <col min="5901" max="5901" width="12.85546875" style="58" customWidth="1"/>
    <col min="5902" max="5902" width="6.85546875" style="58" customWidth="1"/>
    <col min="5903" max="6144" width="9.140625" style="58"/>
    <col min="6145" max="6145" width="5.42578125" style="58" customWidth="1"/>
    <col min="6146" max="6148" width="9.140625" style="58"/>
    <col min="6149" max="6149" width="11.5703125" style="58" customWidth="1"/>
    <col min="6150" max="6150" width="12" style="58" customWidth="1"/>
    <col min="6151" max="6151" width="8.140625" style="58" customWidth="1"/>
    <col min="6152" max="6156" width="9.140625" style="58"/>
    <col min="6157" max="6157" width="12.85546875" style="58" customWidth="1"/>
    <col min="6158" max="6158" width="6.85546875" style="58" customWidth="1"/>
    <col min="6159" max="6400" width="9.140625" style="58"/>
    <col min="6401" max="6401" width="5.42578125" style="58" customWidth="1"/>
    <col min="6402" max="6404" width="9.140625" style="58"/>
    <col min="6405" max="6405" width="11.5703125" style="58" customWidth="1"/>
    <col min="6406" max="6406" width="12" style="58" customWidth="1"/>
    <col min="6407" max="6407" width="8.140625" style="58" customWidth="1"/>
    <col min="6408" max="6412" width="9.140625" style="58"/>
    <col min="6413" max="6413" width="12.85546875" style="58" customWidth="1"/>
    <col min="6414" max="6414" width="6.85546875" style="58" customWidth="1"/>
    <col min="6415" max="6656" width="9.140625" style="58"/>
    <col min="6657" max="6657" width="5.42578125" style="58" customWidth="1"/>
    <col min="6658" max="6660" width="9.140625" style="58"/>
    <col min="6661" max="6661" width="11.5703125" style="58" customWidth="1"/>
    <col min="6662" max="6662" width="12" style="58" customWidth="1"/>
    <col min="6663" max="6663" width="8.140625" style="58" customWidth="1"/>
    <col min="6664" max="6668" width="9.140625" style="58"/>
    <col min="6669" max="6669" width="12.85546875" style="58" customWidth="1"/>
    <col min="6670" max="6670" width="6.85546875" style="58" customWidth="1"/>
    <col min="6671" max="6912" width="9.140625" style="58"/>
    <col min="6913" max="6913" width="5.42578125" style="58" customWidth="1"/>
    <col min="6914" max="6916" width="9.140625" style="58"/>
    <col min="6917" max="6917" width="11.5703125" style="58" customWidth="1"/>
    <col min="6918" max="6918" width="12" style="58" customWidth="1"/>
    <col min="6919" max="6919" width="8.140625" style="58" customWidth="1"/>
    <col min="6920" max="6924" width="9.140625" style="58"/>
    <col min="6925" max="6925" width="12.85546875" style="58" customWidth="1"/>
    <col min="6926" max="6926" width="6.85546875" style="58" customWidth="1"/>
    <col min="6927" max="7168" width="9.140625" style="58"/>
    <col min="7169" max="7169" width="5.42578125" style="58" customWidth="1"/>
    <col min="7170" max="7172" width="9.140625" style="58"/>
    <col min="7173" max="7173" width="11.5703125" style="58" customWidth="1"/>
    <col min="7174" max="7174" width="12" style="58" customWidth="1"/>
    <col min="7175" max="7175" width="8.140625" style="58" customWidth="1"/>
    <col min="7176" max="7180" width="9.140625" style="58"/>
    <col min="7181" max="7181" width="12.85546875" style="58" customWidth="1"/>
    <col min="7182" max="7182" width="6.85546875" style="58" customWidth="1"/>
    <col min="7183" max="7424" width="9.140625" style="58"/>
    <col min="7425" max="7425" width="5.42578125" style="58" customWidth="1"/>
    <col min="7426" max="7428" width="9.140625" style="58"/>
    <col min="7429" max="7429" width="11.5703125" style="58" customWidth="1"/>
    <col min="7430" max="7430" width="12" style="58" customWidth="1"/>
    <col min="7431" max="7431" width="8.140625" style="58" customWidth="1"/>
    <col min="7432" max="7436" width="9.140625" style="58"/>
    <col min="7437" max="7437" width="12.85546875" style="58" customWidth="1"/>
    <col min="7438" max="7438" width="6.85546875" style="58" customWidth="1"/>
    <col min="7439" max="7680" width="9.140625" style="58"/>
    <col min="7681" max="7681" width="5.42578125" style="58" customWidth="1"/>
    <col min="7682" max="7684" width="9.140625" style="58"/>
    <col min="7685" max="7685" width="11.5703125" style="58" customWidth="1"/>
    <col min="7686" max="7686" width="12" style="58" customWidth="1"/>
    <col min="7687" max="7687" width="8.140625" style="58" customWidth="1"/>
    <col min="7688" max="7692" width="9.140625" style="58"/>
    <col min="7693" max="7693" width="12.85546875" style="58" customWidth="1"/>
    <col min="7694" max="7694" width="6.85546875" style="58" customWidth="1"/>
    <col min="7695" max="7936" width="9.140625" style="58"/>
    <col min="7937" max="7937" width="5.42578125" style="58" customWidth="1"/>
    <col min="7938" max="7940" width="9.140625" style="58"/>
    <col min="7941" max="7941" width="11.5703125" style="58" customWidth="1"/>
    <col min="7942" max="7942" width="12" style="58" customWidth="1"/>
    <col min="7943" max="7943" width="8.140625" style="58" customWidth="1"/>
    <col min="7944" max="7948" width="9.140625" style="58"/>
    <col min="7949" max="7949" width="12.85546875" style="58" customWidth="1"/>
    <col min="7950" max="7950" width="6.85546875" style="58" customWidth="1"/>
    <col min="7951" max="8192" width="9.140625" style="58"/>
    <col min="8193" max="8193" width="5.42578125" style="58" customWidth="1"/>
    <col min="8194" max="8196" width="9.140625" style="58"/>
    <col min="8197" max="8197" width="11.5703125" style="58" customWidth="1"/>
    <col min="8198" max="8198" width="12" style="58" customWidth="1"/>
    <col min="8199" max="8199" width="8.140625" style="58" customWidth="1"/>
    <col min="8200" max="8204" width="9.140625" style="58"/>
    <col min="8205" max="8205" width="12.85546875" style="58" customWidth="1"/>
    <col min="8206" max="8206" width="6.85546875" style="58" customWidth="1"/>
    <col min="8207" max="8448" width="9.140625" style="58"/>
    <col min="8449" max="8449" width="5.42578125" style="58" customWidth="1"/>
    <col min="8450" max="8452" width="9.140625" style="58"/>
    <col min="8453" max="8453" width="11.5703125" style="58" customWidth="1"/>
    <col min="8454" max="8454" width="12" style="58" customWidth="1"/>
    <col min="8455" max="8455" width="8.140625" style="58" customWidth="1"/>
    <col min="8456" max="8460" width="9.140625" style="58"/>
    <col min="8461" max="8461" width="12.85546875" style="58" customWidth="1"/>
    <col min="8462" max="8462" width="6.85546875" style="58" customWidth="1"/>
    <col min="8463" max="8704" width="9.140625" style="58"/>
    <col min="8705" max="8705" width="5.42578125" style="58" customWidth="1"/>
    <col min="8706" max="8708" width="9.140625" style="58"/>
    <col min="8709" max="8709" width="11.5703125" style="58" customWidth="1"/>
    <col min="8710" max="8710" width="12" style="58" customWidth="1"/>
    <col min="8711" max="8711" width="8.140625" style="58" customWidth="1"/>
    <col min="8712" max="8716" width="9.140625" style="58"/>
    <col min="8717" max="8717" width="12.85546875" style="58" customWidth="1"/>
    <col min="8718" max="8718" width="6.85546875" style="58" customWidth="1"/>
    <col min="8719" max="8960" width="9.140625" style="58"/>
    <col min="8961" max="8961" width="5.42578125" style="58" customWidth="1"/>
    <col min="8962" max="8964" width="9.140625" style="58"/>
    <col min="8965" max="8965" width="11.5703125" style="58" customWidth="1"/>
    <col min="8966" max="8966" width="12" style="58" customWidth="1"/>
    <col min="8967" max="8967" width="8.140625" style="58" customWidth="1"/>
    <col min="8968" max="8972" width="9.140625" style="58"/>
    <col min="8973" max="8973" width="12.85546875" style="58" customWidth="1"/>
    <col min="8974" max="8974" width="6.85546875" style="58" customWidth="1"/>
    <col min="8975" max="9216" width="9.140625" style="58"/>
    <col min="9217" max="9217" width="5.42578125" style="58" customWidth="1"/>
    <col min="9218" max="9220" width="9.140625" style="58"/>
    <col min="9221" max="9221" width="11.5703125" style="58" customWidth="1"/>
    <col min="9222" max="9222" width="12" style="58" customWidth="1"/>
    <col min="9223" max="9223" width="8.140625" style="58" customWidth="1"/>
    <col min="9224" max="9228" width="9.140625" style="58"/>
    <col min="9229" max="9229" width="12.85546875" style="58" customWidth="1"/>
    <col min="9230" max="9230" width="6.85546875" style="58" customWidth="1"/>
    <col min="9231" max="9472" width="9.140625" style="58"/>
    <col min="9473" max="9473" width="5.42578125" style="58" customWidth="1"/>
    <col min="9474" max="9476" width="9.140625" style="58"/>
    <col min="9477" max="9477" width="11.5703125" style="58" customWidth="1"/>
    <col min="9478" max="9478" width="12" style="58" customWidth="1"/>
    <col min="9479" max="9479" width="8.140625" style="58" customWidth="1"/>
    <col min="9480" max="9484" width="9.140625" style="58"/>
    <col min="9485" max="9485" width="12.85546875" style="58" customWidth="1"/>
    <col min="9486" max="9486" width="6.85546875" style="58" customWidth="1"/>
    <col min="9487" max="9728" width="9.140625" style="58"/>
    <col min="9729" max="9729" width="5.42578125" style="58" customWidth="1"/>
    <col min="9730" max="9732" width="9.140625" style="58"/>
    <col min="9733" max="9733" width="11.5703125" style="58" customWidth="1"/>
    <col min="9734" max="9734" width="12" style="58" customWidth="1"/>
    <col min="9735" max="9735" width="8.140625" style="58" customWidth="1"/>
    <col min="9736" max="9740" width="9.140625" style="58"/>
    <col min="9741" max="9741" width="12.85546875" style="58" customWidth="1"/>
    <col min="9742" max="9742" width="6.85546875" style="58" customWidth="1"/>
    <col min="9743" max="9984" width="9.140625" style="58"/>
    <col min="9985" max="9985" width="5.42578125" style="58" customWidth="1"/>
    <col min="9986" max="9988" width="9.140625" style="58"/>
    <col min="9989" max="9989" width="11.5703125" style="58" customWidth="1"/>
    <col min="9990" max="9990" width="12" style="58" customWidth="1"/>
    <col min="9991" max="9991" width="8.140625" style="58" customWidth="1"/>
    <col min="9992" max="9996" width="9.140625" style="58"/>
    <col min="9997" max="9997" width="12.85546875" style="58" customWidth="1"/>
    <col min="9998" max="9998" width="6.85546875" style="58" customWidth="1"/>
    <col min="9999" max="10240" width="9.140625" style="58"/>
    <col min="10241" max="10241" width="5.42578125" style="58" customWidth="1"/>
    <col min="10242" max="10244" width="9.140625" style="58"/>
    <col min="10245" max="10245" width="11.5703125" style="58" customWidth="1"/>
    <col min="10246" max="10246" width="12" style="58" customWidth="1"/>
    <col min="10247" max="10247" width="8.140625" style="58" customWidth="1"/>
    <col min="10248" max="10252" width="9.140625" style="58"/>
    <col min="10253" max="10253" width="12.85546875" style="58" customWidth="1"/>
    <col min="10254" max="10254" width="6.85546875" style="58" customWidth="1"/>
    <col min="10255" max="10496" width="9.140625" style="58"/>
    <col min="10497" max="10497" width="5.42578125" style="58" customWidth="1"/>
    <col min="10498" max="10500" width="9.140625" style="58"/>
    <col min="10501" max="10501" width="11.5703125" style="58" customWidth="1"/>
    <col min="10502" max="10502" width="12" style="58" customWidth="1"/>
    <col min="10503" max="10503" width="8.140625" style="58" customWidth="1"/>
    <col min="10504" max="10508" width="9.140625" style="58"/>
    <col min="10509" max="10509" width="12.85546875" style="58" customWidth="1"/>
    <col min="10510" max="10510" width="6.85546875" style="58" customWidth="1"/>
    <col min="10511" max="10752" width="9.140625" style="58"/>
    <col min="10753" max="10753" width="5.42578125" style="58" customWidth="1"/>
    <col min="10754" max="10756" width="9.140625" style="58"/>
    <col min="10757" max="10757" width="11.5703125" style="58" customWidth="1"/>
    <col min="10758" max="10758" width="12" style="58" customWidth="1"/>
    <col min="10759" max="10759" width="8.140625" style="58" customWidth="1"/>
    <col min="10760" max="10764" width="9.140625" style="58"/>
    <col min="10765" max="10765" width="12.85546875" style="58" customWidth="1"/>
    <col min="10766" max="10766" width="6.85546875" style="58" customWidth="1"/>
    <col min="10767" max="11008" width="9.140625" style="58"/>
    <col min="11009" max="11009" width="5.42578125" style="58" customWidth="1"/>
    <col min="11010" max="11012" width="9.140625" style="58"/>
    <col min="11013" max="11013" width="11.5703125" style="58" customWidth="1"/>
    <col min="11014" max="11014" width="12" style="58" customWidth="1"/>
    <col min="11015" max="11015" width="8.140625" style="58" customWidth="1"/>
    <col min="11016" max="11020" width="9.140625" style="58"/>
    <col min="11021" max="11021" width="12.85546875" style="58" customWidth="1"/>
    <col min="11022" max="11022" width="6.85546875" style="58" customWidth="1"/>
    <col min="11023" max="11264" width="9.140625" style="58"/>
    <col min="11265" max="11265" width="5.42578125" style="58" customWidth="1"/>
    <col min="11266" max="11268" width="9.140625" style="58"/>
    <col min="11269" max="11269" width="11.5703125" style="58" customWidth="1"/>
    <col min="11270" max="11270" width="12" style="58" customWidth="1"/>
    <col min="11271" max="11271" width="8.140625" style="58" customWidth="1"/>
    <col min="11272" max="11276" width="9.140625" style="58"/>
    <col min="11277" max="11277" width="12.85546875" style="58" customWidth="1"/>
    <col min="11278" max="11278" width="6.85546875" style="58" customWidth="1"/>
    <col min="11279" max="11520" width="9.140625" style="58"/>
    <col min="11521" max="11521" width="5.42578125" style="58" customWidth="1"/>
    <col min="11522" max="11524" width="9.140625" style="58"/>
    <col min="11525" max="11525" width="11.5703125" style="58" customWidth="1"/>
    <col min="11526" max="11526" width="12" style="58" customWidth="1"/>
    <col min="11527" max="11527" width="8.140625" style="58" customWidth="1"/>
    <col min="11528" max="11532" width="9.140625" style="58"/>
    <col min="11533" max="11533" width="12.85546875" style="58" customWidth="1"/>
    <col min="11534" max="11534" width="6.85546875" style="58" customWidth="1"/>
    <col min="11535" max="11776" width="9.140625" style="58"/>
    <col min="11777" max="11777" width="5.42578125" style="58" customWidth="1"/>
    <col min="11778" max="11780" width="9.140625" style="58"/>
    <col min="11781" max="11781" width="11.5703125" style="58" customWidth="1"/>
    <col min="11782" max="11782" width="12" style="58" customWidth="1"/>
    <col min="11783" max="11783" width="8.140625" style="58" customWidth="1"/>
    <col min="11784" max="11788" width="9.140625" style="58"/>
    <col min="11789" max="11789" width="12.85546875" style="58" customWidth="1"/>
    <col min="11790" max="11790" width="6.85546875" style="58" customWidth="1"/>
    <col min="11791" max="12032" width="9.140625" style="58"/>
    <col min="12033" max="12033" width="5.42578125" style="58" customWidth="1"/>
    <col min="12034" max="12036" width="9.140625" style="58"/>
    <col min="12037" max="12037" width="11.5703125" style="58" customWidth="1"/>
    <col min="12038" max="12038" width="12" style="58" customWidth="1"/>
    <col min="12039" max="12039" width="8.140625" style="58" customWidth="1"/>
    <col min="12040" max="12044" width="9.140625" style="58"/>
    <col min="12045" max="12045" width="12.85546875" style="58" customWidth="1"/>
    <col min="12046" max="12046" width="6.85546875" style="58" customWidth="1"/>
    <col min="12047" max="12288" width="9.140625" style="58"/>
    <col min="12289" max="12289" width="5.42578125" style="58" customWidth="1"/>
    <col min="12290" max="12292" width="9.140625" style="58"/>
    <col min="12293" max="12293" width="11.5703125" style="58" customWidth="1"/>
    <col min="12294" max="12294" width="12" style="58" customWidth="1"/>
    <col min="12295" max="12295" width="8.140625" style="58" customWidth="1"/>
    <col min="12296" max="12300" width="9.140625" style="58"/>
    <col min="12301" max="12301" width="12.85546875" style="58" customWidth="1"/>
    <col min="12302" max="12302" width="6.85546875" style="58" customWidth="1"/>
    <col min="12303" max="12544" width="9.140625" style="58"/>
    <col min="12545" max="12545" width="5.42578125" style="58" customWidth="1"/>
    <col min="12546" max="12548" width="9.140625" style="58"/>
    <col min="12549" max="12549" width="11.5703125" style="58" customWidth="1"/>
    <col min="12550" max="12550" width="12" style="58" customWidth="1"/>
    <col min="12551" max="12551" width="8.140625" style="58" customWidth="1"/>
    <col min="12552" max="12556" width="9.140625" style="58"/>
    <col min="12557" max="12557" width="12.85546875" style="58" customWidth="1"/>
    <col min="12558" max="12558" width="6.85546875" style="58" customWidth="1"/>
    <col min="12559" max="12800" width="9.140625" style="58"/>
    <col min="12801" max="12801" width="5.42578125" style="58" customWidth="1"/>
    <col min="12802" max="12804" width="9.140625" style="58"/>
    <col min="12805" max="12805" width="11.5703125" style="58" customWidth="1"/>
    <col min="12806" max="12806" width="12" style="58" customWidth="1"/>
    <col min="12807" max="12807" width="8.140625" style="58" customWidth="1"/>
    <col min="12808" max="12812" width="9.140625" style="58"/>
    <col min="12813" max="12813" width="12.85546875" style="58" customWidth="1"/>
    <col min="12814" max="12814" width="6.85546875" style="58" customWidth="1"/>
    <col min="12815" max="13056" width="9.140625" style="58"/>
    <col min="13057" max="13057" width="5.42578125" style="58" customWidth="1"/>
    <col min="13058" max="13060" width="9.140625" style="58"/>
    <col min="13061" max="13061" width="11.5703125" style="58" customWidth="1"/>
    <col min="13062" max="13062" width="12" style="58" customWidth="1"/>
    <col min="13063" max="13063" width="8.140625" style="58" customWidth="1"/>
    <col min="13064" max="13068" width="9.140625" style="58"/>
    <col min="13069" max="13069" width="12.85546875" style="58" customWidth="1"/>
    <col min="13070" max="13070" width="6.85546875" style="58" customWidth="1"/>
    <col min="13071" max="13312" width="9.140625" style="58"/>
    <col min="13313" max="13313" width="5.42578125" style="58" customWidth="1"/>
    <col min="13314" max="13316" width="9.140625" style="58"/>
    <col min="13317" max="13317" width="11.5703125" style="58" customWidth="1"/>
    <col min="13318" max="13318" width="12" style="58" customWidth="1"/>
    <col min="13319" max="13319" width="8.140625" style="58" customWidth="1"/>
    <col min="13320" max="13324" width="9.140625" style="58"/>
    <col min="13325" max="13325" width="12.85546875" style="58" customWidth="1"/>
    <col min="13326" max="13326" width="6.85546875" style="58" customWidth="1"/>
    <col min="13327" max="13568" width="9.140625" style="58"/>
    <col min="13569" max="13569" width="5.42578125" style="58" customWidth="1"/>
    <col min="13570" max="13572" width="9.140625" style="58"/>
    <col min="13573" max="13573" width="11.5703125" style="58" customWidth="1"/>
    <col min="13574" max="13574" width="12" style="58" customWidth="1"/>
    <col min="13575" max="13575" width="8.140625" style="58" customWidth="1"/>
    <col min="13576" max="13580" width="9.140625" style="58"/>
    <col min="13581" max="13581" width="12.85546875" style="58" customWidth="1"/>
    <col min="13582" max="13582" width="6.85546875" style="58" customWidth="1"/>
    <col min="13583" max="13824" width="9.140625" style="58"/>
    <col min="13825" max="13825" width="5.42578125" style="58" customWidth="1"/>
    <col min="13826" max="13828" width="9.140625" style="58"/>
    <col min="13829" max="13829" width="11.5703125" style="58" customWidth="1"/>
    <col min="13830" max="13830" width="12" style="58" customWidth="1"/>
    <col min="13831" max="13831" width="8.140625" style="58" customWidth="1"/>
    <col min="13832" max="13836" width="9.140625" style="58"/>
    <col min="13837" max="13837" width="12.85546875" style="58" customWidth="1"/>
    <col min="13838" max="13838" width="6.85546875" style="58" customWidth="1"/>
    <col min="13839" max="14080" width="9.140625" style="58"/>
    <col min="14081" max="14081" width="5.42578125" style="58" customWidth="1"/>
    <col min="14082" max="14084" width="9.140625" style="58"/>
    <col min="14085" max="14085" width="11.5703125" style="58" customWidth="1"/>
    <col min="14086" max="14086" width="12" style="58" customWidth="1"/>
    <col min="14087" max="14087" width="8.140625" style="58" customWidth="1"/>
    <col min="14088" max="14092" width="9.140625" style="58"/>
    <col min="14093" max="14093" width="12.85546875" style="58" customWidth="1"/>
    <col min="14094" max="14094" width="6.85546875" style="58" customWidth="1"/>
    <col min="14095" max="14336" width="9.140625" style="58"/>
    <col min="14337" max="14337" width="5.42578125" style="58" customWidth="1"/>
    <col min="14338" max="14340" width="9.140625" style="58"/>
    <col min="14341" max="14341" width="11.5703125" style="58" customWidth="1"/>
    <col min="14342" max="14342" width="12" style="58" customWidth="1"/>
    <col min="14343" max="14343" width="8.140625" style="58" customWidth="1"/>
    <col min="14344" max="14348" width="9.140625" style="58"/>
    <col min="14349" max="14349" width="12.85546875" style="58" customWidth="1"/>
    <col min="14350" max="14350" width="6.85546875" style="58" customWidth="1"/>
    <col min="14351" max="14592" width="9.140625" style="58"/>
    <col min="14593" max="14593" width="5.42578125" style="58" customWidth="1"/>
    <col min="14594" max="14596" width="9.140625" style="58"/>
    <col min="14597" max="14597" width="11.5703125" style="58" customWidth="1"/>
    <col min="14598" max="14598" width="12" style="58" customWidth="1"/>
    <col min="14599" max="14599" width="8.140625" style="58" customWidth="1"/>
    <col min="14600" max="14604" width="9.140625" style="58"/>
    <col min="14605" max="14605" width="12.85546875" style="58" customWidth="1"/>
    <col min="14606" max="14606" width="6.85546875" style="58" customWidth="1"/>
    <col min="14607" max="14848" width="9.140625" style="58"/>
    <col min="14849" max="14849" width="5.42578125" style="58" customWidth="1"/>
    <col min="14850" max="14852" width="9.140625" style="58"/>
    <col min="14853" max="14853" width="11.5703125" style="58" customWidth="1"/>
    <col min="14854" max="14854" width="12" style="58" customWidth="1"/>
    <col min="14855" max="14855" width="8.140625" style="58" customWidth="1"/>
    <col min="14856" max="14860" width="9.140625" style="58"/>
    <col min="14861" max="14861" width="12.85546875" style="58" customWidth="1"/>
    <col min="14862" max="14862" width="6.85546875" style="58" customWidth="1"/>
    <col min="14863" max="15104" width="9.140625" style="58"/>
    <col min="15105" max="15105" width="5.42578125" style="58" customWidth="1"/>
    <col min="15106" max="15108" width="9.140625" style="58"/>
    <col min="15109" max="15109" width="11.5703125" style="58" customWidth="1"/>
    <col min="15110" max="15110" width="12" style="58" customWidth="1"/>
    <col min="15111" max="15111" width="8.140625" style="58" customWidth="1"/>
    <col min="15112" max="15116" width="9.140625" style="58"/>
    <col min="15117" max="15117" width="12.85546875" style="58" customWidth="1"/>
    <col min="15118" max="15118" width="6.85546875" style="58" customWidth="1"/>
    <col min="15119" max="15360" width="9.140625" style="58"/>
    <col min="15361" max="15361" width="5.42578125" style="58" customWidth="1"/>
    <col min="15362" max="15364" width="9.140625" style="58"/>
    <col min="15365" max="15365" width="11.5703125" style="58" customWidth="1"/>
    <col min="15366" max="15366" width="12" style="58" customWidth="1"/>
    <col min="15367" max="15367" width="8.140625" style="58" customWidth="1"/>
    <col min="15368" max="15372" width="9.140625" style="58"/>
    <col min="15373" max="15373" width="12.85546875" style="58" customWidth="1"/>
    <col min="15374" max="15374" width="6.85546875" style="58" customWidth="1"/>
    <col min="15375" max="15616" width="9.140625" style="58"/>
    <col min="15617" max="15617" width="5.42578125" style="58" customWidth="1"/>
    <col min="15618" max="15620" width="9.140625" style="58"/>
    <col min="15621" max="15621" width="11.5703125" style="58" customWidth="1"/>
    <col min="15622" max="15622" width="12" style="58" customWidth="1"/>
    <col min="15623" max="15623" width="8.140625" style="58" customWidth="1"/>
    <col min="15624" max="15628" width="9.140625" style="58"/>
    <col min="15629" max="15629" width="12.85546875" style="58" customWidth="1"/>
    <col min="15630" max="15630" width="6.85546875" style="58" customWidth="1"/>
    <col min="15631" max="15872" width="9.140625" style="58"/>
    <col min="15873" max="15873" width="5.42578125" style="58" customWidth="1"/>
    <col min="15874" max="15876" width="9.140625" style="58"/>
    <col min="15877" max="15877" width="11.5703125" style="58" customWidth="1"/>
    <col min="15878" max="15878" width="12" style="58" customWidth="1"/>
    <col min="15879" max="15879" width="8.140625" style="58" customWidth="1"/>
    <col min="15880" max="15884" width="9.140625" style="58"/>
    <col min="15885" max="15885" width="12.85546875" style="58" customWidth="1"/>
    <col min="15886" max="15886" width="6.85546875" style="58" customWidth="1"/>
    <col min="15887" max="16128" width="9.140625" style="58"/>
    <col min="16129" max="16129" width="5.42578125" style="58" customWidth="1"/>
    <col min="16130" max="16132" width="9.140625" style="58"/>
    <col min="16133" max="16133" width="11.5703125" style="58" customWidth="1"/>
    <col min="16134" max="16134" width="12" style="58" customWidth="1"/>
    <col min="16135" max="16135" width="8.140625" style="58" customWidth="1"/>
    <col min="16136" max="16140" width="9.140625" style="58"/>
    <col min="16141" max="16141" width="12.85546875" style="58" customWidth="1"/>
    <col min="16142" max="16142" width="6.85546875" style="58" customWidth="1"/>
    <col min="16143" max="16384" width="9.140625" style="58"/>
  </cols>
  <sheetData>
    <row r="1" spans="2:19" ht="19.5" thickBot="1" x14ac:dyDescent="0.35">
      <c r="B1" s="410" t="s">
        <v>304</v>
      </c>
      <c r="C1" s="411"/>
      <c r="D1" s="411"/>
      <c r="E1" s="411"/>
      <c r="F1" s="411"/>
      <c r="G1" s="411"/>
      <c r="H1" s="411"/>
      <c r="I1" s="411"/>
      <c r="J1" s="411"/>
      <c r="K1" s="411"/>
      <c r="L1" s="411"/>
      <c r="M1" s="412"/>
      <c r="N1" s="134"/>
    </row>
    <row r="2" spans="2:19" ht="15.75" thickBot="1" x14ac:dyDescent="0.3">
      <c r="B2" s="413" t="str">
        <f>IF(OR([1]vragenlijst!I60="nog min 1 vraag te beantwoorden",[1]vragenlijst!I60="inkomen onvoldoende",[1]vragenlijst!I82="nog min 1 vraag te beantwoorden"),"Antwoorden te controleren"," ")</f>
        <v xml:space="preserve"> </v>
      </c>
      <c r="C2" s="413"/>
      <c r="D2" s="413"/>
      <c r="E2" s="413"/>
      <c r="F2" s="413"/>
      <c r="G2" s="413"/>
      <c r="H2" s="413"/>
      <c r="I2" s="413"/>
      <c r="J2" s="413"/>
      <c r="K2" s="413"/>
      <c r="L2" s="413"/>
      <c r="M2" s="413"/>
    </row>
    <row r="3" spans="2:19" ht="15" customHeight="1" thickBot="1" x14ac:dyDescent="0.3">
      <c r="B3" s="414" t="s">
        <v>305</v>
      </c>
      <c r="C3" s="415"/>
      <c r="D3" s="415"/>
      <c r="E3" s="415"/>
      <c r="F3" s="415"/>
      <c r="G3" s="415"/>
      <c r="H3" s="415"/>
      <c r="I3" s="415"/>
      <c r="J3" s="415"/>
      <c r="K3" s="415"/>
      <c r="L3" s="415"/>
      <c r="M3" s="416"/>
      <c r="R3" s="135" t="s">
        <v>250</v>
      </c>
      <c r="S3" s="59" t="s">
        <v>249</v>
      </c>
    </row>
    <row r="4" spans="2:19" x14ac:dyDescent="0.25">
      <c r="B4" s="417"/>
      <c r="C4" s="418"/>
      <c r="D4" s="418"/>
      <c r="E4" s="418"/>
      <c r="F4" s="418"/>
      <c r="G4" s="418"/>
      <c r="H4" s="418"/>
      <c r="I4" s="136"/>
      <c r="J4" s="136"/>
      <c r="K4" s="136"/>
      <c r="L4" s="136"/>
      <c r="M4" s="137"/>
      <c r="R4" s="135" t="s">
        <v>247</v>
      </c>
      <c r="S4" s="59" t="s">
        <v>306</v>
      </c>
    </row>
    <row r="5" spans="2:19" x14ac:dyDescent="0.25">
      <c r="B5" s="377"/>
      <c r="C5" s="378"/>
      <c r="D5" s="378"/>
      <c r="E5" s="378"/>
      <c r="F5" s="378"/>
      <c r="G5" s="378"/>
      <c r="H5" s="378"/>
      <c r="I5" s="136"/>
      <c r="J5" s="136"/>
      <c r="K5" s="136"/>
      <c r="L5" s="136"/>
      <c r="M5" s="137"/>
      <c r="R5" s="138" t="s">
        <v>245</v>
      </c>
      <c r="S5" s="59" t="s">
        <v>244</v>
      </c>
    </row>
    <row r="6" spans="2:19" x14ac:dyDescent="0.25">
      <c r="B6" s="377"/>
      <c r="C6" s="378"/>
      <c r="D6" s="378"/>
      <c r="E6" s="378"/>
      <c r="F6" s="378"/>
      <c r="G6" s="378"/>
      <c r="H6" s="378"/>
      <c r="I6" s="136"/>
      <c r="J6" s="136"/>
      <c r="K6" s="136"/>
      <c r="L6" s="136"/>
      <c r="M6" s="137"/>
      <c r="R6" s="138" t="s">
        <v>240</v>
      </c>
      <c r="S6" s="59" t="s">
        <v>239</v>
      </c>
    </row>
    <row r="7" spans="2:19" x14ac:dyDescent="0.25">
      <c r="B7" s="139"/>
      <c r="C7" s="140"/>
      <c r="D7" s="140"/>
      <c r="E7" s="140"/>
      <c r="F7" s="140"/>
      <c r="G7" s="140"/>
      <c r="H7" s="140"/>
      <c r="I7" s="136"/>
      <c r="J7" s="136"/>
      <c r="K7" s="136"/>
      <c r="L7" s="136"/>
      <c r="M7" s="137"/>
    </row>
    <row r="8" spans="2:19" x14ac:dyDescent="0.25">
      <c r="B8" s="139"/>
      <c r="C8" s="140"/>
      <c r="D8" s="140"/>
      <c r="E8" s="140"/>
      <c r="F8" s="140"/>
      <c r="G8" s="140"/>
      <c r="H8" s="140"/>
      <c r="I8" s="136"/>
      <c r="J8" s="136"/>
      <c r="K8" s="136"/>
      <c r="L8" s="136"/>
      <c r="M8" s="137"/>
    </row>
    <row r="9" spans="2:19" x14ac:dyDescent="0.25">
      <c r="B9" s="139"/>
      <c r="C9" s="140"/>
      <c r="D9" s="140"/>
      <c r="E9" s="140"/>
      <c r="F9" s="140"/>
      <c r="G9" s="140"/>
      <c r="H9" s="140"/>
      <c r="I9" s="136"/>
      <c r="J9" s="136"/>
      <c r="K9" s="136"/>
      <c r="L9" s="136"/>
      <c r="M9" s="137"/>
    </row>
    <row r="10" spans="2:19" x14ac:dyDescent="0.25">
      <c r="B10" s="139"/>
      <c r="C10" s="140"/>
      <c r="D10" s="140"/>
      <c r="E10" s="140"/>
      <c r="F10" s="140"/>
      <c r="G10" s="140"/>
      <c r="H10" s="140"/>
      <c r="I10" s="136"/>
      <c r="J10" s="136"/>
      <c r="K10" s="136"/>
      <c r="L10" s="136"/>
      <c r="M10" s="137"/>
    </row>
    <row r="11" spans="2:19" x14ac:dyDescent="0.25">
      <c r="B11" s="139"/>
      <c r="C11" s="140"/>
      <c r="D11" s="140"/>
      <c r="E11" s="140"/>
      <c r="F11" s="140"/>
      <c r="G11" s="140"/>
      <c r="H11" s="140"/>
      <c r="I11" s="136"/>
      <c r="J11" s="136"/>
      <c r="K11" s="136"/>
      <c r="L11" s="136"/>
      <c r="M11" s="137"/>
    </row>
    <row r="12" spans="2:19" x14ac:dyDescent="0.25">
      <c r="B12" s="139"/>
      <c r="C12" s="140"/>
      <c r="D12" s="140"/>
      <c r="E12" s="140"/>
      <c r="F12" s="140"/>
      <c r="G12" s="140"/>
      <c r="H12" s="140"/>
      <c r="I12" s="136"/>
      <c r="J12" s="136"/>
      <c r="K12" s="136"/>
      <c r="L12" s="136"/>
      <c r="M12" s="137"/>
    </row>
    <row r="13" spans="2:19" x14ac:dyDescent="0.25">
      <c r="B13" s="371" t="s">
        <v>307</v>
      </c>
      <c r="C13" s="372"/>
      <c r="D13" s="372"/>
      <c r="E13" s="372"/>
      <c r="F13" s="372"/>
      <c r="G13" s="372"/>
      <c r="H13" s="372"/>
      <c r="I13" s="372"/>
      <c r="J13" s="372"/>
      <c r="K13" s="372"/>
      <c r="L13" s="372"/>
      <c r="M13" s="373"/>
    </row>
    <row r="14" spans="2:19" x14ac:dyDescent="0.25">
      <c r="B14" s="377" t="str">
        <f>IF(vragenlijst!O2&lt;0.33,"U heeft weinig algemene financiële kennis.",IF(vragenlijst!O2&lt;0.66,"U heeft een matige algemene financiële kennis.","U heeft een grote algemene financiële kennis."))</f>
        <v>U heeft weinig algemene financiële kennis.</v>
      </c>
      <c r="C14" s="378"/>
      <c r="D14" s="378"/>
      <c r="E14" s="378"/>
      <c r="F14" s="378"/>
      <c r="G14" s="378"/>
      <c r="H14" s="378"/>
      <c r="I14" s="378"/>
      <c r="J14" s="378"/>
      <c r="K14" s="378"/>
      <c r="L14" s="378"/>
      <c r="M14" s="401"/>
    </row>
    <row r="15" spans="2:19" x14ac:dyDescent="0.25">
      <c r="B15" s="371" t="s">
        <v>308</v>
      </c>
      <c r="C15" s="372"/>
      <c r="D15" s="372"/>
      <c r="E15" s="372"/>
      <c r="F15" s="372"/>
      <c r="G15" s="372"/>
      <c r="H15" s="372"/>
      <c r="I15" s="372"/>
      <c r="J15" s="372"/>
      <c r="K15" s="372"/>
      <c r="L15" s="372"/>
      <c r="M15" s="373"/>
    </row>
    <row r="16" spans="2:19" x14ac:dyDescent="0.25">
      <c r="B16" s="377" t="str">
        <f>IF(OR(vragenlijst!$H$10="x",vragenlijst!$H$11="x",vragenlijst!$H$12="x",vragenlijst!$H$17="x"),"U kent volgende spaar- en beleggingsverzekeringen:","Ubeschikt niet over kennis over spaar- en beleggingsverzekeringen")</f>
        <v>U kent volgende spaar- en beleggingsverzekeringen:</v>
      </c>
      <c r="C16" s="378"/>
      <c r="D16" s="378"/>
      <c r="E16" s="378"/>
      <c r="F16" s="378"/>
      <c r="G16" s="143" t="str">
        <f>IF(vragenlijst!$H$10="x","tak 21-verzekeringen","  ")</f>
        <v>tak 21-verzekeringen</v>
      </c>
      <c r="H16" s="136"/>
      <c r="I16" s="136"/>
      <c r="J16" s="141"/>
      <c r="K16" s="141"/>
      <c r="L16" s="141"/>
      <c r="M16" s="142"/>
    </row>
    <row r="17" spans="2:13" ht="31.5" customHeight="1" x14ac:dyDescent="0.25">
      <c r="B17" s="139"/>
      <c r="C17" s="140"/>
      <c r="D17" s="140"/>
      <c r="E17" s="140"/>
      <c r="F17" s="140"/>
      <c r="G17" s="405" t="str">
        <f>IF(vragenlijst!$H$11="x","tak 23-verzekeringen zonder kapitaalsbescherming","  ")</f>
        <v>tak 23-verzekeringen zonder kapitaalsbescherming</v>
      </c>
      <c r="H17" s="405"/>
      <c r="I17" s="405"/>
      <c r="J17" s="378" t="str">
        <f>IF(OR([1]vragenlijst!$H$14="x",[1]vragenlijst!$H$15="x",[1]vragenlijst!$J$16=TRUE),"die belegt in"," ")</f>
        <v>die belegt in</v>
      </c>
      <c r="K17" s="378"/>
      <c r="L17" s="141" t="str">
        <f>IF(vragenlijst!$H$14="x","aandelen"," ")</f>
        <v>aandelen</v>
      </c>
      <c r="M17" s="142"/>
    </row>
    <row r="18" spans="2:13" ht="33" customHeight="1" x14ac:dyDescent="0.25">
      <c r="B18" s="139"/>
      <c r="C18" s="140"/>
      <c r="D18" s="140"/>
      <c r="E18" s="140"/>
      <c r="F18" s="140"/>
      <c r="G18" s="405" t="str">
        <f>IF(vragenlijst!$H$12="x","tak 23-verzekeringen met kapitaalsbescherming","  ")</f>
        <v>tak 23-verzekeringen met kapitaalsbescherming</v>
      </c>
      <c r="H18" s="405"/>
      <c r="I18" s="405"/>
      <c r="J18" s="378"/>
      <c r="K18" s="378"/>
      <c r="L18" s="141" t="str">
        <f>IF(vragenlijst!$H$15="x","vastrentende producten"," ")</f>
        <v>vastrentende producten</v>
      </c>
      <c r="M18" s="142"/>
    </row>
    <row r="19" spans="2:13" x14ac:dyDescent="0.25">
      <c r="B19" s="139"/>
      <c r="C19" s="140"/>
      <c r="D19" s="140"/>
      <c r="E19" s="140"/>
      <c r="F19" s="140"/>
      <c r="G19" s="404" t="str">
        <f>IF(vragenlijst!$H$17="x","tak 26-kapitalisatieverrichtingen","  ")</f>
        <v>tak 26-kapitalisatieverrichtingen</v>
      </c>
      <c r="H19" s="404"/>
      <c r="I19" s="404"/>
      <c r="J19" s="141"/>
      <c r="K19" s="141"/>
      <c r="L19" s="141" t="str">
        <f>IF(vragenlijst!$H$16="(te preciseren)"," ",vragenlijst!$H$16)</f>
        <v xml:space="preserve"> </v>
      </c>
      <c r="M19" s="142"/>
    </row>
    <row r="20" spans="2:13" ht="33.75" customHeight="1" x14ac:dyDescent="0.25">
      <c r="B20" s="407" t="str">
        <f>IF([1]vragenlijst!$H$26="(te preciseren)"," ","U kent volgende andere financiële producten:")</f>
        <v xml:space="preserve"> </v>
      </c>
      <c r="C20" s="408"/>
      <c r="D20" s="408"/>
      <c r="E20" s="408"/>
      <c r="F20" s="408"/>
      <c r="G20" s="408" t="str">
        <f>IF(vragenlijst!$H$26="(te preciseren)"," ",vragenlijst!$H$26)</f>
        <v xml:space="preserve"> </v>
      </c>
      <c r="H20" s="408"/>
      <c r="I20" s="408"/>
      <c r="J20" s="408"/>
      <c r="K20" s="408"/>
      <c r="L20" s="408"/>
      <c r="M20" s="409"/>
    </row>
    <row r="21" spans="2:13" x14ac:dyDescent="0.25">
      <c r="B21" s="371" t="s">
        <v>309</v>
      </c>
      <c r="C21" s="372"/>
      <c r="D21" s="372"/>
      <c r="E21" s="372"/>
      <c r="F21" s="372"/>
      <c r="G21" s="372"/>
      <c r="H21" s="372"/>
      <c r="I21" s="372"/>
      <c r="J21" s="372"/>
      <c r="K21" s="372"/>
      <c r="L21" s="372"/>
      <c r="M21" s="373"/>
    </row>
    <row r="22" spans="2:13" ht="15" customHeight="1" x14ac:dyDescent="0.25">
      <c r="B22" s="402" t="str">
        <f>IF(OR(vragenlijst!$H$18="x",vragenlijst!$H$19="x",vragenlijst!$H$20="x",vragenlijst!$H$25="x"),"U heeft belegd in volgende spaar- en beleggingsverzekeringen:","U heeft nog niet belegd in spaar- en beleggingsverzekeringen")</f>
        <v>U heeft belegd in volgende spaar- en beleggingsverzekeringen:</v>
      </c>
      <c r="C22" s="403"/>
      <c r="D22" s="403"/>
      <c r="E22" s="403"/>
      <c r="F22" s="403"/>
      <c r="G22" s="404" t="str">
        <f>IF(vragenlijst!$H$18="x","tak 21-verzekeringen","  ")</f>
        <v>tak 21-verzekeringen</v>
      </c>
      <c r="H22" s="404"/>
      <c r="I22" s="404"/>
      <c r="J22" s="141"/>
      <c r="K22" s="141"/>
      <c r="L22" s="141"/>
      <c r="M22" s="142"/>
    </row>
    <row r="23" spans="2:13" ht="35.25" customHeight="1" x14ac:dyDescent="0.25">
      <c r="B23" s="402"/>
      <c r="C23" s="403"/>
      <c r="D23" s="403"/>
      <c r="E23" s="403"/>
      <c r="F23" s="403"/>
      <c r="G23" s="405" t="str">
        <f>IF(vragenlijst!$H$19="x","tak 23-verzekeringen zonder kapitaalsbescherming","  ")</f>
        <v>tak 23-verzekeringen zonder kapitaalsbescherming</v>
      </c>
      <c r="H23" s="405"/>
      <c r="I23" s="405"/>
      <c r="J23" s="404" t="str">
        <f>IF(OR([1]vragenlijst!$H$22="x",[1]vragenlijst!$H$23="x",[1]vragenlijst!$J$24=TRUE),"die belegt in"," ")</f>
        <v>die belegt in</v>
      </c>
      <c r="K23" s="404"/>
      <c r="L23" s="404" t="str">
        <f>IF(vragenlijst!$H$22="x","aandelen"," ")</f>
        <v>aandelen</v>
      </c>
      <c r="M23" s="406"/>
    </row>
    <row r="24" spans="2:13" ht="30.75" customHeight="1" x14ac:dyDescent="0.25">
      <c r="B24" s="139"/>
      <c r="C24" s="140"/>
      <c r="D24" s="140"/>
      <c r="E24" s="140"/>
      <c r="F24" s="140"/>
      <c r="G24" s="405" t="str">
        <f>IF(vragenlijst!$H$20="x","tak 23-verzekeringen met kapitaalsbescherming","  ")</f>
        <v>tak 23-verzekeringen met kapitaalsbescherming</v>
      </c>
      <c r="H24" s="405"/>
      <c r="I24" s="405"/>
      <c r="J24" s="141"/>
      <c r="K24" s="136"/>
      <c r="L24" s="404" t="str">
        <f>IF(vragenlijst!$H$23="x","vastrentende producten"," ")</f>
        <v>vastrentende producten</v>
      </c>
      <c r="M24" s="406"/>
    </row>
    <row r="25" spans="2:13" x14ac:dyDescent="0.25">
      <c r="B25" s="139"/>
      <c r="C25" s="140"/>
      <c r="D25" s="140"/>
      <c r="E25" s="140"/>
      <c r="F25" s="140"/>
      <c r="G25" s="404" t="str">
        <f>IF(vragenlijst!$H$25="x","tak 26-kapitalisatieverrichtingen","  ")</f>
        <v>tak 26-kapitalisatieverrichtingen</v>
      </c>
      <c r="H25" s="404"/>
      <c r="I25" s="404"/>
      <c r="J25" s="141"/>
      <c r="K25" s="141"/>
      <c r="L25" s="404" t="str">
        <f>IF(vragenlijst!$H$24="(te preciseren)"," ",vragenlijst!$H$24)</f>
        <v xml:space="preserve"> </v>
      </c>
      <c r="M25" s="406"/>
    </row>
    <row r="26" spans="2:13" x14ac:dyDescent="0.25">
      <c r="B26" s="407" t="str">
        <f>IF([1]vragenlijst!$H$27="(te preciseren)"," ","U heeft belegd in volgende andere financiële producten:")</f>
        <v xml:space="preserve"> </v>
      </c>
      <c r="C26" s="408"/>
      <c r="D26" s="408"/>
      <c r="E26" s="408"/>
      <c r="F26" s="408"/>
      <c r="G26" s="408" t="str">
        <f>IF(vragenlijst!$H$27="(te preciseren)"," ",vragenlijst!$H$27)</f>
        <v xml:space="preserve"> </v>
      </c>
      <c r="H26" s="408"/>
      <c r="I26" s="408"/>
      <c r="J26" s="408"/>
      <c r="K26" s="408"/>
      <c r="L26" s="408"/>
      <c r="M26" s="409"/>
    </row>
    <row r="27" spans="2:13" ht="15.75" customHeight="1" x14ac:dyDescent="0.25">
      <c r="B27" s="407"/>
      <c r="C27" s="408"/>
      <c r="D27" s="408"/>
      <c r="E27" s="408"/>
      <c r="F27" s="408"/>
      <c r="G27" s="408"/>
      <c r="H27" s="408"/>
      <c r="I27" s="408"/>
      <c r="J27" s="408"/>
      <c r="K27" s="408"/>
      <c r="L27" s="408"/>
      <c r="M27" s="409"/>
    </row>
    <row r="28" spans="2:13" ht="15.75" customHeight="1" x14ac:dyDescent="0.25">
      <c r="B28" s="383" t="s">
        <v>310</v>
      </c>
      <c r="C28" s="384"/>
      <c r="D28" s="384"/>
      <c r="E28" s="384"/>
      <c r="F28" s="384"/>
      <c r="G28" s="384"/>
      <c r="H28" s="384"/>
      <c r="I28" s="384"/>
      <c r="J28" s="384"/>
      <c r="K28" s="384"/>
      <c r="L28" s="384"/>
      <c r="M28" s="385"/>
    </row>
    <row r="29" spans="2:13" ht="35.25" customHeight="1" thickBot="1" x14ac:dyDescent="0.3">
      <c r="B29" s="374" t="s">
        <v>327</v>
      </c>
      <c r="C29" s="375"/>
      <c r="D29" s="375"/>
      <c r="E29" s="375"/>
      <c r="F29" s="375"/>
      <c r="G29" s="375"/>
      <c r="H29" s="375"/>
      <c r="I29" s="375"/>
      <c r="J29" s="375"/>
      <c r="K29" s="375"/>
      <c r="L29" s="375"/>
      <c r="M29" s="376"/>
    </row>
    <row r="30" spans="2:13" ht="15.75" thickBot="1" x14ac:dyDescent="0.3">
      <c r="H30" s="144"/>
      <c r="I30" s="144"/>
      <c r="J30" s="144"/>
      <c r="K30" s="144"/>
      <c r="L30" s="144"/>
    </row>
    <row r="31" spans="2:13" ht="15.75" thickBot="1" x14ac:dyDescent="0.3">
      <c r="B31" s="398" t="s">
        <v>311</v>
      </c>
      <c r="C31" s="399"/>
      <c r="D31" s="399"/>
      <c r="E31" s="399"/>
      <c r="F31" s="399"/>
      <c r="G31" s="399"/>
      <c r="H31" s="399"/>
      <c r="I31" s="399"/>
      <c r="J31" s="399"/>
      <c r="K31" s="399"/>
      <c r="L31" s="399"/>
      <c r="M31" s="400"/>
    </row>
    <row r="32" spans="2:13" s="148" customFormat="1" x14ac:dyDescent="0.25">
      <c r="B32" s="145"/>
      <c r="C32" s="146"/>
      <c r="D32" s="146"/>
      <c r="E32" s="146"/>
      <c r="F32" s="146"/>
      <c r="G32" s="146"/>
      <c r="H32" s="146"/>
      <c r="I32" s="146"/>
      <c r="J32" s="146"/>
      <c r="K32" s="146"/>
      <c r="L32" s="146"/>
      <c r="M32" s="147"/>
    </row>
    <row r="33" spans="2:13" s="148" customFormat="1" x14ac:dyDescent="0.25">
      <c r="B33" s="149"/>
      <c r="C33" s="150"/>
      <c r="D33" s="150"/>
      <c r="E33" s="150"/>
      <c r="F33" s="150"/>
      <c r="G33" s="150"/>
      <c r="H33" s="150"/>
      <c r="I33" s="150"/>
      <c r="J33" s="150"/>
      <c r="K33" s="150"/>
      <c r="L33" s="150"/>
      <c r="M33" s="151"/>
    </row>
    <row r="34" spans="2:13" x14ac:dyDescent="0.25">
      <c r="B34" s="152"/>
      <c r="H34" s="144"/>
      <c r="I34" s="144"/>
      <c r="J34" s="144"/>
      <c r="K34" s="144"/>
      <c r="L34" s="144"/>
      <c r="M34" s="153"/>
    </row>
    <row r="35" spans="2:13" x14ac:dyDescent="0.25">
      <c r="B35" s="152"/>
      <c r="H35" s="144"/>
      <c r="I35" s="144"/>
      <c r="J35" s="144"/>
      <c r="K35" s="144"/>
      <c r="L35" s="144"/>
      <c r="M35" s="153"/>
    </row>
    <row r="36" spans="2:13" x14ac:dyDescent="0.25">
      <c r="B36" s="152"/>
      <c r="H36" s="144"/>
      <c r="I36" s="144"/>
      <c r="J36" s="144"/>
      <c r="K36" s="144"/>
      <c r="L36" s="144"/>
      <c r="M36" s="153"/>
    </row>
    <row r="37" spans="2:13" x14ac:dyDescent="0.25">
      <c r="B37" s="152"/>
      <c r="H37" s="144"/>
      <c r="I37" s="144"/>
      <c r="J37" s="144"/>
      <c r="K37" s="144"/>
      <c r="L37" s="144"/>
      <c r="M37" s="153"/>
    </row>
    <row r="38" spans="2:13" x14ac:dyDescent="0.25">
      <c r="B38" s="152"/>
      <c r="H38" s="144"/>
      <c r="I38" s="144"/>
      <c r="J38" s="144"/>
      <c r="K38" s="144"/>
      <c r="L38" s="144"/>
      <c r="M38" s="153"/>
    </row>
    <row r="39" spans="2:13" x14ac:dyDescent="0.25">
      <c r="B39" s="152"/>
      <c r="H39" s="144"/>
      <c r="I39" s="144"/>
      <c r="J39" s="144"/>
      <c r="K39" s="144"/>
      <c r="L39" s="144"/>
      <c r="M39" s="153"/>
    </row>
    <row r="40" spans="2:13" x14ac:dyDescent="0.25">
      <c r="B40" s="152"/>
      <c r="H40" s="144"/>
      <c r="I40" s="144"/>
      <c r="J40" s="144"/>
      <c r="K40" s="144"/>
      <c r="L40" s="144"/>
      <c r="M40" s="153"/>
    </row>
    <row r="41" spans="2:13" x14ac:dyDescent="0.25">
      <c r="B41" s="152"/>
      <c r="H41" s="144"/>
      <c r="I41" s="144"/>
      <c r="J41" s="144"/>
      <c r="K41" s="144"/>
      <c r="L41" s="144"/>
      <c r="M41" s="153"/>
    </row>
    <row r="42" spans="2:13" x14ac:dyDescent="0.25">
      <c r="B42" s="152"/>
      <c r="H42" s="144"/>
      <c r="I42" s="144"/>
      <c r="J42" s="144"/>
      <c r="K42" s="144"/>
      <c r="L42" s="144"/>
      <c r="M42" s="153"/>
    </row>
    <row r="43" spans="2:13" x14ac:dyDescent="0.25">
      <c r="B43" s="152"/>
      <c r="H43" s="144"/>
      <c r="I43" s="144"/>
      <c r="J43" s="144"/>
      <c r="K43" s="144"/>
      <c r="L43" s="144"/>
      <c r="M43" s="153"/>
    </row>
    <row r="44" spans="2:13" ht="15" customHeight="1" x14ac:dyDescent="0.25">
      <c r="B44" s="371" t="s">
        <v>312</v>
      </c>
      <c r="C44" s="372"/>
      <c r="D44" s="372"/>
      <c r="E44" s="372"/>
      <c r="F44" s="372"/>
      <c r="G44" s="372"/>
      <c r="H44" s="372"/>
      <c r="I44" s="372"/>
      <c r="J44" s="372"/>
      <c r="K44" s="372"/>
      <c r="L44" s="372"/>
      <c r="M44" s="373"/>
    </row>
    <row r="45" spans="2:13" x14ac:dyDescent="0.25">
      <c r="B45" s="377"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378"/>
      <c r="D45" s="378"/>
      <c r="E45" s="378"/>
      <c r="F45" s="378"/>
      <c r="G45" s="378"/>
      <c r="H45" s="378"/>
      <c r="I45" s="378"/>
      <c r="J45" s="378"/>
      <c r="K45" s="378"/>
      <c r="L45" s="378"/>
      <c r="M45" s="401"/>
    </row>
    <row r="46" spans="2:13" x14ac:dyDescent="0.25">
      <c r="B46" s="154" t="s">
        <v>313</v>
      </c>
      <c r="C46" s="136"/>
      <c r="D46" s="136"/>
      <c r="E46" s="136"/>
      <c r="F46" s="136"/>
      <c r="G46" s="155" t="str">
        <f>IF(vragenlijst!H48="x","in negatieve zin zal wijzigen.",IF(vragenlijst!H49="x","niet zal wijzigen.","in positieve zin zal wijzigen."))</f>
        <v>in positieve zin zal wijzigen.</v>
      </c>
      <c r="H46" s="136"/>
      <c r="I46" s="136"/>
      <c r="J46" s="136"/>
      <c r="K46" s="136"/>
      <c r="L46" s="136"/>
      <c r="M46" s="137"/>
    </row>
    <row r="47" spans="2:13" x14ac:dyDescent="0.25">
      <c r="B47" s="377" t="s">
        <v>314</v>
      </c>
      <c r="C47" s="378"/>
      <c r="D47" s="378"/>
      <c r="E47" s="378"/>
      <c r="F47" s="156" t="s">
        <v>328</v>
      </c>
      <c r="G47" s="136" t="s">
        <v>315</v>
      </c>
      <c r="H47" s="136"/>
      <c r="I47" s="136"/>
      <c r="J47" s="136"/>
      <c r="K47" s="136"/>
      <c r="L47" s="136"/>
      <c r="M47" s="137"/>
    </row>
    <row r="48" spans="2:13" x14ac:dyDescent="0.25">
      <c r="B48" s="383" t="s">
        <v>310</v>
      </c>
      <c r="C48" s="384"/>
      <c r="D48" s="384"/>
      <c r="E48" s="384"/>
      <c r="F48" s="384"/>
      <c r="G48" s="384"/>
      <c r="H48" s="384"/>
      <c r="I48" s="384"/>
      <c r="J48" s="384"/>
      <c r="K48" s="384"/>
      <c r="L48" s="384"/>
      <c r="M48" s="385"/>
    </row>
    <row r="49" spans="2:32" ht="28.5" customHeight="1" thickBot="1" x14ac:dyDescent="0.3">
      <c r="B49" s="374" t="s">
        <v>329</v>
      </c>
      <c r="C49" s="375"/>
      <c r="D49" s="375"/>
      <c r="E49" s="375"/>
      <c r="F49" s="375"/>
      <c r="G49" s="375"/>
      <c r="H49" s="375"/>
      <c r="I49" s="375"/>
      <c r="J49" s="375"/>
      <c r="K49" s="375"/>
      <c r="L49" s="375"/>
      <c r="M49" s="376"/>
    </row>
    <row r="50" spans="2:32" ht="15.75" thickBot="1" x14ac:dyDescent="0.3">
      <c r="B50" s="150"/>
      <c r="C50" s="150"/>
      <c r="D50" s="150"/>
      <c r="E50" s="148"/>
      <c r="F50" s="157"/>
      <c r="G50" s="157"/>
      <c r="H50" s="157"/>
      <c r="I50" s="158"/>
      <c r="J50" s="158"/>
      <c r="K50" s="158"/>
      <c r="L50" s="158"/>
      <c r="M50" s="148"/>
    </row>
    <row r="51" spans="2:32" ht="15.75" thickBot="1" x14ac:dyDescent="0.3">
      <c r="B51" s="386" t="s">
        <v>316</v>
      </c>
      <c r="C51" s="387"/>
      <c r="D51" s="387"/>
      <c r="E51" s="387"/>
      <c r="F51" s="387"/>
      <c r="G51" s="387"/>
      <c r="H51" s="387"/>
      <c r="I51" s="387"/>
      <c r="J51" s="387"/>
      <c r="K51" s="387"/>
      <c r="L51" s="387"/>
      <c r="M51" s="388"/>
    </row>
    <row r="52" spans="2:32" x14ac:dyDescent="0.25">
      <c r="B52" s="159"/>
      <c r="C52" s="160"/>
      <c r="D52" s="160"/>
      <c r="E52" s="160"/>
      <c r="F52" s="160"/>
      <c r="G52" s="160"/>
      <c r="H52" s="160"/>
      <c r="I52" s="161"/>
      <c r="J52" s="161"/>
      <c r="K52" s="161"/>
      <c r="L52" s="161"/>
      <c r="M52" s="162"/>
    </row>
    <row r="53" spans="2:32" x14ac:dyDescent="0.25">
      <c r="B53" s="163"/>
      <c r="C53" s="164"/>
      <c r="D53" s="164"/>
      <c r="E53" s="164"/>
      <c r="F53" s="164"/>
      <c r="G53" s="164"/>
      <c r="H53" s="164"/>
      <c r="I53" s="165"/>
      <c r="J53" s="165"/>
      <c r="K53" s="165"/>
      <c r="L53" s="165"/>
      <c r="M53" s="166"/>
      <c r="U53" s="369"/>
      <c r="V53" s="369"/>
      <c r="W53" s="369"/>
      <c r="X53" s="369"/>
      <c r="Y53" s="369"/>
      <c r="Z53" s="369"/>
      <c r="AA53" s="369"/>
      <c r="AB53" s="369"/>
      <c r="AC53" s="369"/>
      <c r="AD53" s="369"/>
      <c r="AE53" s="369"/>
      <c r="AF53" s="369"/>
    </row>
    <row r="54" spans="2:32" x14ac:dyDescent="0.25">
      <c r="B54" s="163"/>
      <c r="C54" s="164"/>
      <c r="D54" s="164"/>
      <c r="E54" s="164"/>
      <c r="F54" s="164"/>
      <c r="G54" s="164"/>
      <c r="H54" s="164"/>
      <c r="I54" s="165"/>
      <c r="J54" s="165"/>
      <c r="K54" s="165"/>
      <c r="L54" s="165"/>
      <c r="M54" s="166"/>
      <c r="U54" s="370"/>
      <c r="V54" s="370"/>
      <c r="W54" s="370"/>
      <c r="X54" s="370"/>
      <c r="Y54" s="370"/>
      <c r="AA54" s="370"/>
      <c r="AB54" s="370"/>
      <c r="AC54" s="370"/>
      <c r="AD54" s="370"/>
    </row>
    <row r="55" spans="2:32" x14ac:dyDescent="0.25">
      <c r="B55" s="163"/>
      <c r="C55" s="164"/>
      <c r="D55" s="164"/>
      <c r="E55" s="164"/>
      <c r="F55" s="164"/>
      <c r="G55" s="164"/>
      <c r="H55" s="164"/>
      <c r="I55" s="165"/>
      <c r="J55" s="165"/>
      <c r="K55" s="165"/>
      <c r="L55" s="165"/>
      <c r="M55" s="166"/>
    </row>
    <row r="56" spans="2:32" x14ac:dyDescent="0.25">
      <c r="B56" s="163"/>
      <c r="C56" s="164"/>
      <c r="D56" s="164"/>
      <c r="E56" s="164"/>
      <c r="F56" s="164"/>
      <c r="G56" s="164"/>
      <c r="H56" s="164"/>
      <c r="I56" s="165"/>
      <c r="J56" s="165"/>
      <c r="K56" s="165"/>
      <c r="L56" s="165"/>
      <c r="M56" s="166"/>
    </row>
    <row r="57" spans="2:32" x14ac:dyDescent="0.25">
      <c r="B57" s="163"/>
      <c r="C57" s="164"/>
      <c r="D57" s="164"/>
      <c r="E57" s="164"/>
      <c r="F57" s="164"/>
      <c r="G57" s="164"/>
      <c r="H57" s="164"/>
      <c r="I57" s="165"/>
      <c r="J57" s="165"/>
      <c r="K57" s="165"/>
      <c r="L57" s="165"/>
      <c r="M57" s="166"/>
    </row>
    <row r="58" spans="2:32" x14ac:dyDescent="0.25">
      <c r="B58" s="163"/>
      <c r="C58" s="164"/>
      <c r="D58" s="164"/>
      <c r="E58" s="164"/>
      <c r="F58" s="164"/>
      <c r="G58" s="164"/>
      <c r="H58" s="164"/>
      <c r="I58" s="165"/>
      <c r="J58" s="165"/>
      <c r="K58" s="165"/>
      <c r="L58" s="165"/>
      <c r="M58" s="166"/>
    </row>
    <row r="59" spans="2:32" x14ac:dyDescent="0.25">
      <c r="B59" s="163"/>
      <c r="C59" s="164"/>
      <c r="D59" s="164"/>
      <c r="E59" s="164"/>
      <c r="F59" s="164"/>
      <c r="G59" s="164"/>
      <c r="H59" s="164"/>
      <c r="I59" s="165"/>
      <c r="J59" s="165"/>
      <c r="K59" s="165"/>
      <c r="L59" s="165"/>
      <c r="M59" s="166"/>
    </row>
    <row r="60" spans="2:32" x14ac:dyDescent="0.25">
      <c r="B60" s="163"/>
      <c r="C60" s="164"/>
      <c r="D60" s="164"/>
      <c r="E60" s="164"/>
      <c r="F60" s="164"/>
      <c r="G60" s="164"/>
      <c r="H60" s="164"/>
      <c r="I60" s="165"/>
      <c r="J60" s="165"/>
      <c r="K60" s="165"/>
      <c r="L60" s="165"/>
      <c r="M60" s="166"/>
    </row>
    <row r="61" spans="2:32" x14ac:dyDescent="0.25">
      <c r="B61" s="371" t="s">
        <v>317</v>
      </c>
      <c r="C61" s="372"/>
      <c r="D61" s="372"/>
      <c r="E61" s="372"/>
      <c r="F61" s="372"/>
      <c r="G61" s="372"/>
      <c r="H61" s="372"/>
      <c r="I61" s="372"/>
      <c r="J61" s="372"/>
      <c r="K61" s="372"/>
      <c r="L61" s="372"/>
      <c r="M61" s="373"/>
    </row>
    <row r="62" spans="2:32" ht="29.25" customHeight="1" x14ac:dyDescent="0.25">
      <c r="B62" s="394" t="s">
        <v>318</v>
      </c>
      <c r="C62" s="395"/>
      <c r="D62" s="395"/>
      <c r="E62" s="395"/>
      <c r="F62" s="395"/>
      <c r="G62" s="396"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396"/>
      <c r="I62" s="396"/>
      <c r="J62" s="396"/>
      <c r="K62" s="396"/>
      <c r="L62" s="396"/>
      <c r="M62" s="397"/>
    </row>
    <row r="63" spans="2:32" x14ac:dyDescent="0.25">
      <c r="B63" s="377" t="s">
        <v>319</v>
      </c>
      <c r="C63" s="378"/>
      <c r="D63" s="378"/>
      <c r="E63" s="378"/>
      <c r="F63" s="378"/>
      <c r="G63" s="379" t="str">
        <f>IF(vragenlijst!H56="x", "ten hoogste 3 jaar.",IF(vragenlijst!H57="x","ten hoogste 8 jaar.",IF(vragenlijst!H58="x","ten hoogste 16 jaar.","meer dan 16 jaar")))</f>
        <v>ten hoogste 16 jaar.</v>
      </c>
      <c r="H63" s="379"/>
      <c r="I63" s="379"/>
      <c r="J63" s="379"/>
      <c r="K63" s="379"/>
      <c r="L63" s="379"/>
      <c r="M63" s="380"/>
    </row>
    <row r="64" spans="2:32" x14ac:dyDescent="0.25">
      <c r="B64" s="371" t="s">
        <v>320</v>
      </c>
      <c r="C64" s="372"/>
      <c r="D64" s="372"/>
      <c r="E64" s="372"/>
      <c r="F64" s="372"/>
      <c r="G64" s="372"/>
      <c r="H64" s="372"/>
      <c r="I64" s="372"/>
      <c r="J64" s="372"/>
      <c r="K64" s="372"/>
      <c r="L64" s="372"/>
      <c r="M64" s="373"/>
    </row>
    <row r="65" spans="2:13" x14ac:dyDescent="0.25">
      <c r="B65" s="381" t="s">
        <v>330</v>
      </c>
      <c r="C65" s="382"/>
      <c r="D65" s="382"/>
      <c r="E65" s="382"/>
      <c r="F65" s="382"/>
      <c r="G65" s="167"/>
      <c r="H65" s="167"/>
      <c r="I65" s="202" t="s">
        <v>331</v>
      </c>
      <c r="J65" s="202"/>
      <c r="K65" s="202"/>
      <c r="L65" s="202"/>
      <c r="M65" s="203"/>
    </row>
    <row r="66" spans="2:13" x14ac:dyDescent="0.25">
      <c r="B66" s="383" t="s">
        <v>310</v>
      </c>
      <c r="C66" s="384"/>
      <c r="D66" s="384"/>
      <c r="E66" s="384"/>
      <c r="F66" s="384"/>
      <c r="G66" s="384"/>
      <c r="H66" s="384"/>
      <c r="I66" s="384"/>
      <c r="J66" s="384"/>
      <c r="K66" s="384"/>
      <c r="L66" s="384"/>
      <c r="M66" s="385"/>
    </row>
    <row r="67" spans="2:13" ht="27" customHeight="1" thickBot="1" x14ac:dyDescent="0.3">
      <c r="B67" s="374" t="s">
        <v>327</v>
      </c>
      <c r="C67" s="375"/>
      <c r="D67" s="375"/>
      <c r="E67" s="375"/>
      <c r="F67" s="375"/>
      <c r="G67" s="375"/>
      <c r="H67" s="375"/>
      <c r="I67" s="375"/>
      <c r="J67" s="375"/>
      <c r="K67" s="375"/>
      <c r="L67" s="375"/>
      <c r="M67" s="376"/>
    </row>
    <row r="68" spans="2:13" ht="15.75" thickBot="1" x14ac:dyDescent="0.3">
      <c r="B68" s="158"/>
      <c r="C68" s="158"/>
      <c r="D68" s="158"/>
      <c r="E68" s="158"/>
      <c r="F68" s="158"/>
      <c r="G68" s="158"/>
      <c r="H68" s="168"/>
      <c r="I68" s="168"/>
      <c r="J68" s="168"/>
      <c r="K68" s="168"/>
      <c r="L68" s="168"/>
      <c r="M68" s="168"/>
    </row>
    <row r="69" spans="2:13" ht="15.75" thickBot="1" x14ac:dyDescent="0.3">
      <c r="B69" s="386" t="s">
        <v>321</v>
      </c>
      <c r="C69" s="387"/>
      <c r="D69" s="387"/>
      <c r="E69" s="387"/>
      <c r="F69" s="387"/>
      <c r="G69" s="387"/>
      <c r="H69" s="387"/>
      <c r="I69" s="387"/>
      <c r="J69" s="387"/>
      <c r="K69" s="387"/>
      <c r="L69" s="387"/>
      <c r="M69" s="388"/>
    </row>
    <row r="70" spans="2:13" x14ac:dyDescent="0.25">
      <c r="B70" s="169"/>
      <c r="C70" s="170"/>
      <c r="D70" s="170"/>
      <c r="E70" s="170"/>
      <c r="F70" s="170"/>
      <c r="G70" s="170"/>
      <c r="H70" s="170"/>
      <c r="I70" s="170"/>
      <c r="J70" s="170"/>
      <c r="K70" s="170"/>
      <c r="L70" s="170"/>
      <c r="M70" s="171"/>
    </row>
    <row r="71" spans="2:13" x14ac:dyDescent="0.25">
      <c r="B71" s="152"/>
      <c r="M71" s="153"/>
    </row>
    <row r="72" spans="2:13" x14ac:dyDescent="0.25">
      <c r="B72" s="152"/>
      <c r="M72" s="153"/>
    </row>
    <row r="73" spans="2:13" x14ac:dyDescent="0.25">
      <c r="B73" s="152"/>
      <c r="M73" s="153"/>
    </row>
    <row r="74" spans="2:13" x14ac:dyDescent="0.25">
      <c r="B74" s="152"/>
      <c r="M74" s="153"/>
    </row>
    <row r="75" spans="2:13" x14ac:dyDescent="0.25">
      <c r="B75" s="152"/>
      <c r="M75" s="153"/>
    </row>
    <row r="76" spans="2:13" x14ac:dyDescent="0.25">
      <c r="B76" s="152"/>
      <c r="M76" s="153"/>
    </row>
    <row r="77" spans="2:13" x14ac:dyDescent="0.25">
      <c r="B77" s="152"/>
      <c r="M77" s="153"/>
    </row>
    <row r="78" spans="2:13" x14ac:dyDescent="0.25">
      <c r="B78" s="152"/>
      <c r="M78" s="153"/>
    </row>
    <row r="79" spans="2:13" x14ac:dyDescent="0.25">
      <c r="B79" s="152"/>
      <c r="M79" s="153"/>
    </row>
    <row r="80" spans="2:13" x14ac:dyDescent="0.25">
      <c r="B80" s="152"/>
      <c r="M80" s="153"/>
    </row>
    <row r="81" spans="2:13" x14ac:dyDescent="0.25">
      <c r="B81" s="152"/>
      <c r="M81" s="153"/>
    </row>
    <row r="82" spans="2:13" x14ac:dyDescent="0.25">
      <c r="B82" s="389"/>
      <c r="C82" s="369"/>
      <c r="D82" s="369"/>
      <c r="E82" s="369"/>
      <c r="F82" s="369"/>
      <c r="G82" s="369"/>
      <c r="H82" s="369"/>
      <c r="I82" s="369"/>
      <c r="J82" s="369"/>
      <c r="K82" s="369"/>
      <c r="L82" s="369"/>
      <c r="M82" s="390"/>
    </row>
    <row r="83" spans="2:13" x14ac:dyDescent="0.25">
      <c r="B83" s="172"/>
      <c r="C83" s="173"/>
      <c r="D83" s="173"/>
      <c r="E83" s="173"/>
      <c r="F83" s="173"/>
      <c r="G83" s="173"/>
      <c r="H83" s="173"/>
      <c r="I83" s="173"/>
      <c r="J83" s="173"/>
      <c r="K83" s="173"/>
      <c r="L83" s="173"/>
      <c r="M83" s="174"/>
    </row>
    <row r="84" spans="2:13" x14ac:dyDescent="0.25">
      <c r="B84" s="152"/>
      <c r="M84" s="153"/>
    </row>
    <row r="85" spans="2:13" x14ac:dyDescent="0.25">
      <c r="B85" s="152"/>
      <c r="M85" s="153"/>
    </row>
    <row r="86" spans="2:13" x14ac:dyDescent="0.25">
      <c r="B86" s="152"/>
      <c r="M86" s="153"/>
    </row>
    <row r="87" spans="2:13" x14ac:dyDescent="0.25">
      <c r="B87" s="152"/>
      <c r="M87" s="153"/>
    </row>
    <row r="88" spans="2:13" x14ac:dyDescent="0.25">
      <c r="B88" s="152"/>
      <c r="M88" s="153"/>
    </row>
    <row r="89" spans="2:13" x14ac:dyDescent="0.25">
      <c r="B89" s="371" t="s">
        <v>322</v>
      </c>
      <c r="C89" s="372"/>
      <c r="D89" s="372"/>
      <c r="E89" s="372"/>
      <c r="F89" s="372"/>
      <c r="G89" s="372"/>
      <c r="H89" s="372"/>
      <c r="I89" s="372"/>
      <c r="J89" s="372"/>
      <c r="K89" s="372"/>
      <c r="L89" s="372"/>
      <c r="M89" s="373"/>
    </row>
    <row r="90" spans="2:13" ht="48" customHeight="1" x14ac:dyDescent="0.25">
      <c r="B90" s="391"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392"/>
      <c r="D90" s="392"/>
      <c r="E90" s="392"/>
      <c r="F90" s="392"/>
      <c r="G90" s="392"/>
      <c r="H90" s="392"/>
      <c r="I90" s="392"/>
      <c r="J90" s="392"/>
      <c r="K90" s="392"/>
      <c r="L90" s="392"/>
      <c r="M90" s="393"/>
    </row>
    <row r="91" spans="2:13" x14ac:dyDescent="0.25">
      <c r="B91" s="383" t="s">
        <v>310</v>
      </c>
      <c r="C91" s="384"/>
      <c r="D91" s="384"/>
      <c r="E91" s="384"/>
      <c r="F91" s="384"/>
      <c r="G91" s="384"/>
      <c r="H91" s="384"/>
      <c r="I91" s="384"/>
      <c r="J91" s="384"/>
      <c r="K91" s="384"/>
      <c r="L91" s="384"/>
      <c r="M91" s="385"/>
    </row>
    <row r="92" spans="2:13" ht="33" customHeight="1" thickBot="1" x14ac:dyDescent="0.3">
      <c r="B92" s="374" t="s">
        <v>327</v>
      </c>
      <c r="C92" s="375"/>
      <c r="D92" s="375"/>
      <c r="E92" s="375"/>
      <c r="F92" s="375"/>
      <c r="G92" s="375"/>
      <c r="H92" s="375"/>
      <c r="I92" s="375"/>
      <c r="J92" s="375"/>
      <c r="K92" s="375"/>
      <c r="L92" s="375"/>
      <c r="M92" s="376"/>
    </row>
  </sheetData>
  <sheetProtection algorithmName="SHA-512" hashValue="dzdW1HvPSE1zUOENbNmbU2gdZT3SxBL+a7AFhJkGipesNhmlF6r8hTmywR8DdC8IANcGuJqoER38zZr6GFOeVA==" saltValue="cAP06JTvuY9Y+Spu9ZMwMw==" spinCount="100000" sheet="1" objects="1" scenarios="1"/>
  <mergeCells count="56">
    <mergeCell ref="B6:H6"/>
    <mergeCell ref="B1:M1"/>
    <mergeCell ref="B2:M2"/>
    <mergeCell ref="B3:M3"/>
    <mergeCell ref="B4:H4"/>
    <mergeCell ref="B5:H5"/>
    <mergeCell ref="B21:M21"/>
    <mergeCell ref="B13:M13"/>
    <mergeCell ref="B14:M14"/>
    <mergeCell ref="B15:M15"/>
    <mergeCell ref="B16:F16"/>
    <mergeCell ref="G17:I17"/>
    <mergeCell ref="J17:K17"/>
    <mergeCell ref="G18:I18"/>
    <mergeCell ref="J18:K18"/>
    <mergeCell ref="G19:I19"/>
    <mergeCell ref="B20:F20"/>
    <mergeCell ref="G20:M20"/>
    <mergeCell ref="B29:M29"/>
    <mergeCell ref="B22:F23"/>
    <mergeCell ref="G22:I22"/>
    <mergeCell ref="G23:I23"/>
    <mergeCell ref="J23:K23"/>
    <mergeCell ref="L23:M23"/>
    <mergeCell ref="G24:I24"/>
    <mergeCell ref="L24:M24"/>
    <mergeCell ref="G25:I25"/>
    <mergeCell ref="L25:M25"/>
    <mergeCell ref="B26:F27"/>
    <mergeCell ref="G26:M27"/>
    <mergeCell ref="B28:M28"/>
    <mergeCell ref="B62:F62"/>
    <mergeCell ref="G62:M62"/>
    <mergeCell ref="B31:M31"/>
    <mergeCell ref="B44:M44"/>
    <mergeCell ref="B45:M45"/>
    <mergeCell ref="B47:E47"/>
    <mergeCell ref="B48:M48"/>
    <mergeCell ref="B49:M49"/>
    <mergeCell ref="B51:M51"/>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vragenlijst sparen&amp;beleggen</vt:lpstr>
      <vt:lpstr>vragenlijst</vt:lpstr>
      <vt:lpstr>financieel overzicht klant</vt:lpstr>
      <vt:lpstr>'financieel overzicht klant'!Afdrukbereik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Christophe Thoen</cp:lastModifiedBy>
  <cp:lastPrinted>2018-03-08T13:09:32Z</cp:lastPrinted>
  <dcterms:created xsi:type="dcterms:W3CDTF">2018-02-01T08:33:05Z</dcterms:created>
  <dcterms:modified xsi:type="dcterms:W3CDTF">2020-06-29T10:24:04Z</dcterms:modified>
</cp:coreProperties>
</file>